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5576" windowHeight="11760"/>
  </bookViews>
  <sheets>
    <sheet name="Milestone Plan" sheetId="4" r:id="rId1"/>
    <sheet name="Example" sheetId="1" r:id="rId2"/>
    <sheet name="example1" sheetId="5" r:id="rId3"/>
    <sheet name="Sheet2" sheetId="2" r:id="rId4"/>
    <sheet name="Sheet3" sheetId="3" r:id="rId5"/>
  </sheets>
  <definedNames>
    <definedName name="DD" localSheetId="2">example1!$C$40:$H$160</definedName>
    <definedName name="DD">'Milestone Plan'!$C$40:$H$160</definedName>
    <definedName name="P" localSheetId="2">example1!$A$41:$A$43</definedName>
    <definedName name="P">'Milestone Plan'!$A$41:$A$43</definedName>
    <definedName name="PP" localSheetId="2">example1!$A$40:$B$44</definedName>
    <definedName name="PP">'Milestone Plan'!$A$40:$B$44</definedName>
    <definedName name="_xlnm.Print_Area" localSheetId="2">example1!$A$1:$I$22</definedName>
    <definedName name="_xlnm.Print_Area" localSheetId="0">'Milestone Plan'!$A$1:$I$22</definedName>
    <definedName name="_xlnm.Print_Titles" localSheetId="2">example1!$1:$6</definedName>
    <definedName name="_xlnm.Print_Titles" localSheetId="0">'Milestone Plan'!$1:$6</definedName>
    <definedName name="RPT" localSheetId="2">example1!$A$48:$B$52</definedName>
    <definedName name="RPT">'Milestone Plan'!$A$48:$B$52</definedName>
    <definedName name="RPT_END">Example!$C$17:$C$79</definedName>
  </definedNames>
  <calcPr calcId="145621"/>
</workbook>
</file>

<file path=xl/calcChain.xml><?xml version="1.0" encoding="utf-8"?>
<calcChain xmlns="http://schemas.openxmlformats.org/spreadsheetml/2006/main">
  <c r="P36" i="5" l="1"/>
  <c r="O36" i="5"/>
  <c r="N36" i="5"/>
  <c r="I36" i="5"/>
  <c r="H36" i="5"/>
  <c r="G36" i="5"/>
  <c r="F36" i="5"/>
  <c r="E36" i="5"/>
  <c r="A36" i="5"/>
  <c r="P35" i="5"/>
  <c r="O35" i="5"/>
  <c r="N35" i="5"/>
  <c r="I35" i="5" s="1"/>
  <c r="H35" i="5"/>
  <c r="G35" i="5"/>
  <c r="F35" i="5"/>
  <c r="E35" i="5"/>
  <c r="A35" i="5"/>
  <c r="P34" i="5"/>
  <c r="O34" i="5"/>
  <c r="N34" i="5"/>
  <c r="I34" i="5"/>
  <c r="H34" i="5"/>
  <c r="G34" i="5"/>
  <c r="F34" i="5"/>
  <c r="E34" i="5"/>
  <c r="A34" i="5"/>
  <c r="P33" i="5"/>
  <c r="O33" i="5"/>
  <c r="N33" i="5"/>
  <c r="I33" i="5" s="1"/>
  <c r="H33" i="5"/>
  <c r="G33" i="5"/>
  <c r="F33" i="5"/>
  <c r="E33" i="5"/>
  <c r="A33" i="5"/>
  <c r="P32" i="5"/>
  <c r="O32" i="5"/>
  <c r="N32" i="5"/>
  <c r="I32" i="5"/>
  <c r="H32" i="5"/>
  <c r="G32" i="5"/>
  <c r="F32" i="5"/>
  <c r="E32" i="5"/>
  <c r="A32" i="5"/>
  <c r="P31" i="5"/>
  <c r="O31" i="5"/>
  <c r="N31" i="5"/>
  <c r="I31" i="5" s="1"/>
  <c r="H31" i="5"/>
  <c r="G31" i="5"/>
  <c r="F31" i="5"/>
  <c r="E31" i="5"/>
  <c r="A31" i="5"/>
  <c r="P30" i="5"/>
  <c r="O30" i="5"/>
  <c r="N30" i="5"/>
  <c r="I30" i="5"/>
  <c r="H30" i="5"/>
  <c r="G30" i="5"/>
  <c r="F30" i="5"/>
  <c r="E30" i="5"/>
  <c r="A30" i="5"/>
  <c r="P29" i="5"/>
  <c r="O29" i="5"/>
  <c r="N29" i="5"/>
  <c r="I29" i="5" s="1"/>
  <c r="H29" i="5"/>
  <c r="G29" i="5"/>
  <c r="F29" i="5"/>
  <c r="E29" i="5"/>
  <c r="A29" i="5"/>
  <c r="P28" i="5"/>
  <c r="O28" i="5"/>
  <c r="N28" i="5"/>
  <c r="I28" i="5"/>
  <c r="H28" i="5"/>
  <c r="G28" i="5"/>
  <c r="F28" i="5"/>
  <c r="E28" i="5"/>
  <c r="A28" i="5"/>
  <c r="P27" i="5"/>
  <c r="O27" i="5"/>
  <c r="N27" i="5"/>
  <c r="I27" i="5" s="1"/>
  <c r="H27" i="5"/>
  <c r="G27" i="5"/>
  <c r="F27" i="5"/>
  <c r="E27" i="5"/>
  <c r="A27" i="5"/>
  <c r="P26" i="5"/>
  <c r="O26" i="5"/>
  <c r="N26" i="5"/>
  <c r="I26" i="5"/>
  <c r="H26" i="5"/>
  <c r="G26" i="5"/>
  <c r="F26" i="5"/>
  <c r="E26" i="5"/>
  <c r="A26" i="5"/>
  <c r="P25" i="5"/>
  <c r="O25" i="5"/>
  <c r="N25" i="5"/>
  <c r="I25" i="5" s="1"/>
  <c r="H25" i="5"/>
  <c r="G25" i="5"/>
  <c r="F25" i="5"/>
  <c r="E25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C8" i="5"/>
  <c r="A8" i="5"/>
  <c r="O7" i="5"/>
  <c r="N7" i="5"/>
  <c r="H7" i="5"/>
  <c r="P7" i="5" s="1"/>
  <c r="G7" i="5"/>
  <c r="F7" i="5"/>
  <c r="E7" i="5"/>
  <c r="A7" i="5"/>
  <c r="L5" i="5"/>
  <c r="K5" i="5"/>
  <c r="I5" i="5"/>
  <c r="H5" i="5"/>
  <c r="K5" i="4"/>
  <c r="L5" i="4"/>
  <c r="M5" i="5" l="1"/>
  <c r="M5" i="4"/>
  <c r="I7" i="5"/>
  <c r="J7" i="5" s="1"/>
  <c r="H5" i="4"/>
  <c r="D23" i="4" l="1"/>
  <c r="D19" i="4"/>
  <c r="D15" i="4"/>
  <c r="D22" i="4"/>
  <c r="D18" i="4"/>
  <c r="D14" i="4"/>
  <c r="D8" i="4"/>
  <c r="D9" i="4" s="1"/>
  <c r="D10" i="4" s="1"/>
  <c r="D11" i="4" s="1"/>
  <c r="D24" i="4"/>
  <c r="D16" i="4"/>
  <c r="D12" i="4"/>
  <c r="D21" i="4"/>
  <c r="D17" i="4"/>
  <c r="D13" i="4"/>
  <c r="D20" i="4"/>
  <c r="D24" i="5"/>
  <c r="D22" i="5"/>
  <c r="D20" i="5"/>
  <c r="D18" i="5"/>
  <c r="D16" i="5"/>
  <c r="D14" i="5"/>
  <c r="D12" i="5"/>
  <c r="D10" i="5"/>
  <c r="D8" i="5"/>
  <c r="D23" i="5"/>
  <c r="D21" i="5"/>
  <c r="D19" i="5"/>
  <c r="D17" i="5"/>
  <c r="D15" i="5"/>
  <c r="D13" i="5"/>
  <c r="D11" i="5"/>
  <c r="D9" i="5"/>
  <c r="H12" i="5"/>
  <c r="F12" i="5"/>
  <c r="N12" i="5"/>
  <c r="P11" i="5"/>
  <c r="E11" i="5"/>
  <c r="N11" i="5"/>
  <c r="G12" i="5"/>
  <c r="E12" i="5"/>
  <c r="P12" i="5"/>
  <c r="O12" i="5"/>
  <c r="I5" i="4"/>
  <c r="O11" i="5" l="1"/>
  <c r="G11" i="5"/>
  <c r="F11" i="5"/>
  <c r="H11" i="5"/>
  <c r="I11" i="5"/>
  <c r="I12" i="5"/>
  <c r="O13" i="5"/>
  <c r="N13" i="5"/>
  <c r="F13" i="5"/>
  <c r="G13" i="5"/>
  <c r="E13" i="5"/>
  <c r="H13" i="5"/>
  <c r="P13" i="5" s="1"/>
  <c r="A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5" i="4"/>
  <c r="N14" i="4"/>
  <c r="N12" i="4"/>
  <c r="N11" i="4"/>
  <c r="N9" i="4"/>
  <c r="N8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6" i="4"/>
  <c r="O13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6" i="4"/>
  <c r="P13" i="4"/>
  <c r="I13" i="5" l="1"/>
  <c r="G14" i="5"/>
  <c r="O14" i="5"/>
  <c r="N14" i="5"/>
  <c r="E14" i="5"/>
  <c r="H14" i="5"/>
  <c r="P14" i="5" s="1"/>
  <c r="F14" i="5"/>
  <c r="I19" i="4"/>
  <c r="I21" i="4"/>
  <c r="I23" i="4"/>
  <c r="I25" i="4"/>
  <c r="I27" i="4"/>
  <c r="I29" i="4"/>
  <c r="I31" i="4"/>
  <c r="I33" i="4"/>
  <c r="I35" i="4"/>
  <c r="I20" i="4"/>
  <c r="I22" i="4"/>
  <c r="I24" i="4"/>
  <c r="I26" i="4"/>
  <c r="I28" i="4"/>
  <c r="I30" i="4"/>
  <c r="I32" i="4"/>
  <c r="I34" i="4"/>
  <c r="I36" i="4"/>
  <c r="H36" i="4"/>
  <c r="G36" i="4"/>
  <c r="F36" i="4"/>
  <c r="H35" i="4"/>
  <c r="G35" i="4"/>
  <c r="F35" i="4"/>
  <c r="H34" i="4"/>
  <c r="G34" i="4"/>
  <c r="F34" i="4"/>
  <c r="H33" i="4"/>
  <c r="G33" i="4"/>
  <c r="F33" i="4"/>
  <c r="H32" i="4"/>
  <c r="G32" i="4"/>
  <c r="F32" i="4"/>
  <c r="H31" i="4"/>
  <c r="G31" i="4"/>
  <c r="F31" i="4"/>
  <c r="H30" i="4"/>
  <c r="G30" i="4"/>
  <c r="F30" i="4"/>
  <c r="H29" i="4"/>
  <c r="G29" i="4"/>
  <c r="F29" i="4"/>
  <c r="H28" i="4"/>
  <c r="G28" i="4"/>
  <c r="F28" i="4"/>
  <c r="H27" i="4"/>
  <c r="G27" i="4"/>
  <c r="F27" i="4"/>
  <c r="H26" i="4"/>
  <c r="G26" i="4"/>
  <c r="F26" i="4"/>
  <c r="H25" i="4"/>
  <c r="G25" i="4"/>
  <c r="F25" i="4"/>
  <c r="H24" i="4"/>
  <c r="G24" i="4"/>
  <c r="F24" i="4"/>
  <c r="H23" i="4"/>
  <c r="G23" i="4"/>
  <c r="F23" i="4"/>
  <c r="H22" i="4"/>
  <c r="G22" i="4"/>
  <c r="F22" i="4"/>
  <c r="H21" i="4"/>
  <c r="G21" i="4"/>
  <c r="F21" i="4"/>
  <c r="H20" i="4"/>
  <c r="G20" i="4"/>
  <c r="F20" i="4"/>
  <c r="H19" i="4"/>
  <c r="G19" i="4"/>
  <c r="F19" i="4"/>
  <c r="F18" i="4"/>
  <c r="F17" i="4"/>
  <c r="H16" i="4"/>
  <c r="G16" i="4"/>
  <c r="F15" i="4"/>
  <c r="F14" i="4"/>
  <c r="H13" i="4"/>
  <c r="G13" i="4"/>
  <c r="F12" i="4"/>
  <c r="F11" i="4"/>
  <c r="G10" i="4"/>
  <c r="O10" i="4" s="1"/>
  <c r="F9" i="4"/>
  <c r="F8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G18" i="4" s="1"/>
  <c r="O18" i="4" s="1"/>
  <c r="E17" i="4"/>
  <c r="H17" i="4" s="1"/>
  <c r="P17" i="4" s="1"/>
  <c r="E16" i="4"/>
  <c r="F16" i="4" s="1"/>
  <c r="N16" i="4" s="1"/>
  <c r="I16" i="4" s="1"/>
  <c r="E15" i="4"/>
  <c r="G15" i="4" s="1"/>
  <c r="O15" i="4" s="1"/>
  <c r="E14" i="4"/>
  <c r="H14" i="4" s="1"/>
  <c r="P14" i="4" s="1"/>
  <c r="E13" i="4"/>
  <c r="F13" i="4" s="1"/>
  <c r="N13" i="4" s="1"/>
  <c r="I13" i="4" s="1"/>
  <c r="E12" i="4"/>
  <c r="G12" i="4" s="1"/>
  <c r="O12" i="4" s="1"/>
  <c r="E11" i="4"/>
  <c r="H11" i="4" s="1"/>
  <c r="P11" i="4" s="1"/>
  <c r="E10" i="4"/>
  <c r="F10" i="4" s="1"/>
  <c r="N10" i="4" s="1"/>
  <c r="E9" i="4"/>
  <c r="G9" i="4" s="1"/>
  <c r="O9" i="4" s="1"/>
  <c r="E8" i="4"/>
  <c r="H8" i="4" s="1"/>
  <c r="P8" i="4" s="1"/>
  <c r="E7" i="4"/>
  <c r="F7" i="4" s="1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I14" i="5" l="1"/>
  <c r="O15" i="5"/>
  <c r="N15" i="5"/>
  <c r="E15" i="5"/>
  <c r="G15" i="5"/>
  <c r="H15" i="5"/>
  <c r="P15" i="5" s="1"/>
  <c r="F15" i="5"/>
  <c r="H10" i="4"/>
  <c r="P10" i="4" s="1"/>
  <c r="I10" i="4" s="1"/>
  <c r="G7" i="4"/>
  <c r="O7" i="4" s="1"/>
  <c r="H7" i="4"/>
  <c r="P7" i="4" s="1"/>
  <c r="G8" i="4"/>
  <c r="O8" i="4" s="1"/>
  <c r="I8" i="4" s="1"/>
  <c r="H9" i="4"/>
  <c r="P9" i="4" s="1"/>
  <c r="I9" i="4" s="1"/>
  <c r="J9" i="4" s="1"/>
  <c r="G11" i="4"/>
  <c r="O11" i="4" s="1"/>
  <c r="I11" i="4" s="1"/>
  <c r="G14" i="4"/>
  <c r="O14" i="4" s="1"/>
  <c r="I14" i="4" s="1"/>
  <c r="H18" i="4"/>
  <c r="P18" i="4" s="1"/>
  <c r="I18" i="4" s="1"/>
  <c r="G17" i="4"/>
  <c r="O17" i="4" s="1"/>
  <c r="I17" i="4" s="1"/>
  <c r="H15" i="4"/>
  <c r="P15" i="4" s="1"/>
  <c r="I15" i="4" s="1"/>
  <c r="H12" i="4"/>
  <c r="P12" i="4" s="1"/>
  <c r="I12" i="4" s="1"/>
  <c r="N7" i="4"/>
  <c r="D11" i="1"/>
  <c r="D10" i="1"/>
  <c r="D9" i="1"/>
  <c r="D8" i="1"/>
  <c r="D7" i="1"/>
  <c r="D6" i="1"/>
  <c r="D5" i="1"/>
  <c r="D4" i="1"/>
  <c r="I15" i="5" l="1"/>
  <c r="G16" i="5"/>
  <c r="O16" i="5"/>
  <c r="E16" i="5"/>
  <c r="H16" i="5"/>
  <c r="P16" i="5" s="1"/>
  <c r="F16" i="5"/>
  <c r="N16" i="5"/>
  <c r="J10" i="4"/>
  <c r="I7" i="4"/>
  <c r="I16" i="5" l="1"/>
  <c r="H17" i="5"/>
  <c r="P17" i="5" s="1"/>
  <c r="O17" i="5"/>
  <c r="F17" i="5"/>
  <c r="E17" i="5"/>
  <c r="N17" i="5"/>
  <c r="G17" i="5"/>
  <c r="J7" i="4"/>
  <c r="J5" i="4"/>
  <c r="J8" i="4"/>
  <c r="G8" i="5"/>
  <c r="E8" i="5"/>
  <c r="F8" i="5"/>
  <c r="H8" i="5"/>
  <c r="P8" i="5" s="1"/>
  <c r="O8" i="5"/>
  <c r="N8" i="5"/>
  <c r="I8" i="5" l="1"/>
  <c r="I17" i="5"/>
  <c r="H18" i="5"/>
  <c r="P18" i="5"/>
  <c r="O18" i="5"/>
  <c r="F18" i="5"/>
  <c r="G18" i="5"/>
  <c r="E18" i="5"/>
  <c r="N18" i="5"/>
  <c r="I18" i="5" s="1"/>
  <c r="J8" i="5"/>
  <c r="E10" i="5"/>
  <c r="F10" i="5"/>
  <c r="H10" i="5"/>
  <c r="P10" i="5" s="1"/>
  <c r="G10" i="5"/>
  <c r="O10" i="5"/>
  <c r="E9" i="5"/>
  <c r="F9" i="5"/>
  <c r="G9" i="5"/>
  <c r="H9" i="5"/>
  <c r="O9" i="5"/>
  <c r="P9" i="5"/>
  <c r="N10" i="5"/>
  <c r="N9" i="5"/>
  <c r="I10" i="5" l="1"/>
  <c r="I9" i="5"/>
  <c r="H19" i="5"/>
  <c r="P19" i="5" s="1"/>
  <c r="O19" i="5"/>
  <c r="F19" i="5"/>
  <c r="E19" i="5"/>
  <c r="N19" i="5"/>
  <c r="G19" i="5"/>
  <c r="I19" i="5" l="1"/>
  <c r="H20" i="5"/>
  <c r="P20" i="5" s="1"/>
  <c r="F20" i="5"/>
  <c r="O20" i="5"/>
  <c r="N20" i="5"/>
  <c r="G20" i="5"/>
  <c r="E20" i="5"/>
  <c r="O21" i="5" l="1"/>
  <c r="N21" i="5"/>
  <c r="E21" i="5"/>
  <c r="G21" i="5"/>
  <c r="F21" i="5"/>
  <c r="H21" i="5"/>
  <c r="P21" i="5" s="1"/>
  <c r="I20" i="5"/>
  <c r="I21" i="5" l="1"/>
  <c r="G22" i="5"/>
  <c r="O22" i="5"/>
  <c r="N22" i="5"/>
  <c r="E22" i="5"/>
  <c r="F22" i="5"/>
  <c r="H22" i="5"/>
  <c r="P22" i="5" s="1"/>
  <c r="I22" i="5" l="1"/>
  <c r="O23" i="5"/>
  <c r="N23" i="5"/>
  <c r="E23" i="5"/>
  <c r="G23" i="5"/>
  <c r="F23" i="5"/>
  <c r="H23" i="5"/>
  <c r="P23" i="5" s="1"/>
  <c r="I23" i="5" l="1"/>
  <c r="G24" i="5"/>
  <c r="O24" i="5"/>
  <c r="E24" i="5"/>
  <c r="H24" i="5"/>
  <c r="P24" i="5" s="1"/>
  <c r="F24" i="5"/>
  <c r="N24" i="5"/>
  <c r="I24" i="5" l="1"/>
  <c r="J5" i="5" s="1"/>
</calcChain>
</file>

<file path=xl/comments1.xml><?xml version="1.0" encoding="utf-8"?>
<comments xmlns="http://schemas.openxmlformats.org/spreadsheetml/2006/main">
  <authors>
    <author>Tong, Ellen</author>
  </authors>
  <commentList>
    <comment ref="C5" authorId="0">
      <text>
        <r>
          <rPr>
            <sz val="8"/>
            <color indexed="81"/>
            <rFont val="Tahoma"/>
            <family val="2"/>
          </rPr>
          <t>&lt;---input here</t>
        </r>
      </text>
    </comment>
    <comment ref="F5" authorId="0">
      <text>
        <r>
          <rPr>
            <sz val="8"/>
            <color indexed="81"/>
            <rFont val="Tahoma"/>
            <family val="2"/>
          </rPr>
          <t>&lt;---input here</t>
        </r>
      </text>
    </comment>
    <comment ref="H7" authorId="0">
      <text>
        <r>
          <rPr>
            <sz val="18"/>
            <color indexed="81"/>
            <rFont val="Tahoma"/>
            <family val="2"/>
          </rPr>
          <t>MSP start date</t>
        </r>
      </text>
    </comment>
  </commentList>
</comments>
</file>

<file path=xl/comments2.xml><?xml version="1.0" encoding="utf-8"?>
<comments xmlns="http://schemas.openxmlformats.org/spreadsheetml/2006/main">
  <authors>
    <author>Tong, Ellen</author>
  </authors>
  <commentList>
    <comment ref="H7" authorId="0">
      <text>
        <r>
          <rPr>
            <sz val="18"/>
            <color indexed="81"/>
            <rFont val="Tahoma"/>
            <family val="2"/>
          </rPr>
          <t>MSP start date</t>
        </r>
      </text>
    </comment>
  </commentList>
</comments>
</file>

<file path=xl/sharedStrings.xml><?xml version="1.0" encoding="utf-8"?>
<sst xmlns="http://schemas.openxmlformats.org/spreadsheetml/2006/main" count="77" uniqueCount="30">
  <si>
    <t>Annual Interim Report End Date</t>
  </si>
  <si>
    <t>ANNUAL REPORT</t>
  </si>
  <si>
    <t>INTERIM REPORT</t>
  </si>
  <si>
    <r>
      <rPr>
        <sz val="12"/>
        <color theme="1"/>
        <rFont val="Arial"/>
        <family val="2"/>
      </rPr>
      <t xml:space="preserve">Annual Interim Report Due Date </t>
    </r>
    <r>
      <rPr>
        <sz val="10"/>
        <color rgb="FF3333FF"/>
        <rFont val="Arial"/>
        <family val="2"/>
      </rPr>
      <t>(90 days after report end date)</t>
    </r>
  </si>
  <si>
    <t>Award Performance Start Date</t>
  </si>
  <si>
    <t>Milestone Plan</t>
  </si>
  <si>
    <t>Cooperator:</t>
  </si>
  <si>
    <t>Agreement No.</t>
  </si>
  <si>
    <t>Mod #</t>
  </si>
  <si>
    <r>
      <rPr>
        <b/>
        <sz val="12"/>
        <color theme="1"/>
        <rFont val="Arial"/>
        <family val="2"/>
      </rPr>
      <t xml:space="preserve">Report Due Date </t>
    </r>
    <r>
      <rPr>
        <b/>
        <sz val="10"/>
        <color rgb="FF3333FF"/>
        <rFont val="Arial"/>
        <family val="2"/>
      </rPr>
      <t>(30/90 days after report end date)</t>
    </r>
  </si>
  <si>
    <t>SemiAnnual Interim Report End Date</t>
  </si>
  <si>
    <t>Quarterly Interim Report End Date</t>
  </si>
  <si>
    <r>
      <rPr>
        <b/>
        <sz val="12"/>
        <color rgb="FFFF0000"/>
        <rFont val="Arial Narrow"/>
        <family val="2"/>
      </rPr>
      <t>Q</t>
    </r>
    <r>
      <rPr>
        <b/>
        <sz val="12"/>
        <color theme="1"/>
        <rFont val="Arial Narrow"/>
        <family val="2"/>
      </rPr>
      <t xml:space="preserve">uarterly/ </t>
    </r>
    <r>
      <rPr>
        <b/>
        <sz val="12"/>
        <color rgb="FFFF0000"/>
        <rFont val="Arial Narrow"/>
        <family val="2"/>
      </rPr>
      <t>S</t>
    </r>
    <r>
      <rPr>
        <b/>
        <sz val="12"/>
        <color theme="1"/>
        <rFont val="Arial Narrow"/>
        <family val="2"/>
      </rPr>
      <t xml:space="preserve">emiAnnual/ </t>
    </r>
    <r>
      <rPr>
        <b/>
        <sz val="12"/>
        <color rgb="FFFF0000"/>
        <rFont val="Arial Narrow"/>
        <family val="2"/>
      </rPr>
      <t>A</t>
    </r>
    <r>
      <rPr>
        <b/>
        <sz val="12"/>
        <color theme="1"/>
        <rFont val="Arial Narrow"/>
        <family val="2"/>
      </rPr>
      <t>nnual</t>
    </r>
  </si>
  <si>
    <t>Q</t>
  </si>
  <si>
    <t>S</t>
  </si>
  <si>
    <t>A</t>
  </si>
  <si>
    <t>T</t>
  </si>
  <si>
    <t>ERR</t>
  </si>
  <si>
    <t>Quarterly Interim Report Due Date</t>
  </si>
  <si>
    <t>SemiAnnual Interim Report Due Date</t>
  </si>
  <si>
    <t>Annual Interim Report Due Date</t>
  </si>
  <si>
    <t>** We must request at least one report every year until the agreement expires.</t>
  </si>
  <si>
    <t>Final Report Due Date</t>
  </si>
  <si>
    <t>Report End Date</t>
  </si>
  <si>
    <t>Agreement Start Date</t>
  </si>
  <si>
    <t>Agreement End Date</t>
  </si>
  <si>
    <t>PALT</t>
  </si>
  <si>
    <t># of interim Rpt needed</t>
  </si>
  <si>
    <t>Point Reyes Bird Observatory (dba Point Blue Conservation Science)</t>
  </si>
  <si>
    <t>F14AC00237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</si>
</sst>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dd\,\ yyyy"/>
    <numFmt numFmtId="165" formatCode="mm/dd/yyyy"/>
  </numFmts>
  <fonts count="18" x14ac:knownFonts="1">
    <font>
      <sz val="10"/>
      <color theme="1"/>
      <name val="Arial"/>
      <family val="2"/>
    </font>
    <font>
      <sz val="8"/>
      <color theme="1"/>
      <name val="Arial Narrow"/>
      <family val="2"/>
    </font>
    <font>
      <sz val="10"/>
      <color rgb="FF3333FF"/>
      <name val="Arial"/>
      <family val="2"/>
    </font>
    <font>
      <sz val="12"/>
      <color theme="1"/>
      <name val="Arial"/>
      <family val="2"/>
    </font>
    <font>
      <sz val="12"/>
      <color theme="1"/>
      <name val="Arial Black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3333FF"/>
      <name val="Arial"/>
      <family val="2"/>
    </font>
    <font>
      <sz val="12"/>
      <color rgb="FF3333FF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 Narrow"/>
      <family val="2"/>
    </font>
    <font>
      <b/>
      <sz val="12"/>
      <color rgb="FFFF0000"/>
      <name val="Arial Narrow"/>
      <family val="2"/>
    </font>
    <font>
      <sz val="12"/>
      <color rgb="FF3333FF"/>
      <name val="Arial Narrow"/>
      <family val="2"/>
    </font>
    <font>
      <sz val="14"/>
      <color rgb="FF3333FF"/>
      <name val="Arial"/>
      <family val="2"/>
    </font>
    <font>
      <sz val="10"/>
      <color rgb="FFFF0000"/>
      <name val="Arial"/>
      <family val="2"/>
    </font>
    <font>
      <b/>
      <sz val="12"/>
      <color rgb="FF3333FF"/>
      <name val="Arial"/>
      <family val="2"/>
    </font>
    <font>
      <sz val="8"/>
      <color indexed="81"/>
      <name val="Tahoma"/>
      <family val="2"/>
    </font>
    <font>
      <sz val="1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top" wrapText="1"/>
    </xf>
    <xf numFmtId="164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0" applyFont="1"/>
    <xf numFmtId="0" fontId="6" fillId="2" borderId="3" xfId="0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 applyProtection="1">
      <alignment horizontal="center"/>
      <protection locked="0"/>
    </xf>
    <xf numFmtId="165" fontId="8" fillId="0" borderId="2" xfId="0" applyNumberFormat="1" applyFont="1" applyBorder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NumberFormat="1" applyFont="1" applyBorder="1" applyProtection="1">
      <protection hidden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Border="1"/>
    <xf numFmtId="14" fontId="0" fillId="0" borderId="0" xfId="0" applyNumberFormat="1" applyBorder="1" applyProtection="1">
      <protection hidden="1"/>
    </xf>
    <xf numFmtId="14" fontId="0" fillId="0" borderId="4" xfId="0" applyNumberFormat="1" applyBorder="1"/>
    <xf numFmtId="0" fontId="0" fillId="0" borderId="5" xfId="0" applyBorder="1"/>
    <xf numFmtId="14" fontId="0" fillId="0" borderId="5" xfId="0" applyNumberFormat="1" applyBorder="1" applyProtection="1">
      <protection hidden="1"/>
    </xf>
    <xf numFmtId="14" fontId="0" fillId="0" borderId="6" xfId="0" applyNumberFormat="1" applyBorder="1" applyProtection="1">
      <protection hidden="1"/>
    </xf>
    <xf numFmtId="14" fontId="0" fillId="0" borderId="7" xfId="0" applyNumberFormat="1" applyBorder="1"/>
    <xf numFmtId="14" fontId="0" fillId="0" borderId="8" xfId="0" applyNumberFormat="1" applyBorder="1" applyProtection="1">
      <protection hidden="1"/>
    </xf>
    <xf numFmtId="14" fontId="0" fillId="0" borderId="9" xfId="0" applyNumberFormat="1" applyBorder="1"/>
    <xf numFmtId="0" fontId="0" fillId="0" borderId="10" xfId="0" applyBorder="1"/>
    <xf numFmtId="14" fontId="0" fillId="0" borderId="10" xfId="0" applyNumberFormat="1" applyBorder="1" applyProtection="1">
      <protection hidden="1"/>
    </xf>
    <xf numFmtId="14" fontId="0" fillId="0" borderId="11" xfId="0" applyNumberFormat="1" applyBorder="1" applyProtection="1">
      <protection hidden="1"/>
    </xf>
    <xf numFmtId="1" fontId="8" fillId="0" borderId="2" xfId="0" applyNumberFormat="1" applyFont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65" fontId="8" fillId="0" borderId="2" xfId="0" applyNumberFormat="1" applyFont="1" applyBorder="1" applyAlignment="1" applyProtection="1">
      <alignment horizontal="center"/>
    </xf>
    <xf numFmtId="165" fontId="8" fillId="0" borderId="0" xfId="0" applyNumberFormat="1" applyFont="1" applyBorder="1" applyAlignment="1" applyProtection="1">
      <alignment horizontal="center"/>
      <protection hidden="1"/>
    </xf>
    <xf numFmtId="1" fontId="8" fillId="3" borderId="1" xfId="0" applyNumberFormat="1" applyFont="1" applyFill="1" applyBorder="1" applyProtection="1">
      <protection locked="0"/>
    </xf>
    <xf numFmtId="165" fontId="13" fillId="3" borderId="2" xfId="0" applyNumberFormat="1" applyFont="1" applyFill="1" applyBorder="1" applyAlignment="1" applyProtection="1">
      <alignment horizontal="center" wrapText="1"/>
      <protection locked="0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49" fontId="8" fillId="3" borderId="14" xfId="0" applyNumberFormat="1" applyFont="1" applyFill="1" applyBorder="1" applyProtection="1">
      <protection locked="0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165" fontId="12" fillId="3" borderId="16" xfId="0" applyNumberFormat="1" applyFont="1" applyFill="1" applyBorder="1" applyAlignment="1" applyProtection="1">
      <alignment horizontal="center"/>
      <protection locked="0"/>
    </xf>
    <xf numFmtId="165" fontId="8" fillId="3" borderId="17" xfId="0" applyNumberFormat="1" applyFont="1" applyFill="1" applyBorder="1" applyAlignment="1" applyProtection="1">
      <alignment horizontal="center"/>
      <protection hidden="1"/>
    </xf>
    <xf numFmtId="1" fontId="8" fillId="3" borderId="15" xfId="0" applyNumberFormat="1" applyFont="1" applyFill="1" applyBorder="1" applyProtection="1"/>
    <xf numFmtId="0" fontId="4" fillId="3" borderId="0" xfId="0" applyFont="1" applyFill="1" applyProtection="1">
      <protection locked="0"/>
    </xf>
    <xf numFmtId="0" fontId="0" fillId="3" borderId="0" xfId="0" applyFill="1"/>
    <xf numFmtId="0" fontId="14" fillId="0" borderId="0" xfId="0" applyFont="1"/>
    <xf numFmtId="165" fontId="8" fillId="3" borderId="17" xfId="0" applyNumberFormat="1" applyFont="1" applyFill="1" applyBorder="1" applyAlignment="1" applyProtection="1">
      <alignment horizontal="center"/>
    </xf>
    <xf numFmtId="165" fontId="15" fillId="4" borderId="2" xfId="0" applyNumberFormat="1" applyFont="1" applyFill="1" applyBorder="1" applyAlignment="1" applyProtection="1">
      <alignment horizontal="center"/>
    </xf>
    <xf numFmtId="0" fontId="0" fillId="0" borderId="0" xfId="0" applyNumberFormat="1"/>
    <xf numFmtId="0" fontId="9" fillId="2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 applyProtection="1">
      <alignment horizontal="center"/>
      <protection hidden="1"/>
    </xf>
    <xf numFmtId="0" fontId="0" fillId="0" borderId="0" xfId="0" applyNumberFormat="1" applyBorder="1" applyProtection="1">
      <protection hidden="1"/>
    </xf>
    <xf numFmtId="165" fontId="13" fillId="3" borderId="2" xfId="0" applyNumberFormat="1" applyFont="1" applyFill="1" applyBorder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65"/>
  <sheetViews>
    <sheetView showZeros="0" tabSelected="1" workbookViewId="0">
      <selection activeCell="C9" sqref="C9"/>
    </sheetView>
  </sheetViews>
  <sheetFormatPr defaultRowHeight="13.2" x14ac:dyDescent="0.25"/>
  <cols>
    <col min="1" max="1" width="18.6640625" customWidth="1"/>
    <col min="2" max="2" width="7.88671875" customWidth="1"/>
    <col min="3" max="3" width="16.6640625" customWidth="1"/>
    <col min="4" max="4" width="15.6640625" customWidth="1"/>
    <col min="5" max="5" width="12.44140625" hidden="1" customWidth="1"/>
    <col min="6" max="9" width="16.6640625" customWidth="1"/>
    <col min="10" max="10" width="11.44140625" style="45" customWidth="1"/>
    <col min="11" max="11" width="3.6640625" style="45" hidden="1" customWidth="1"/>
    <col min="12" max="12" width="3.6640625" hidden="1" customWidth="1"/>
    <col min="13" max="13" width="10.44140625" customWidth="1"/>
    <col min="14" max="16" width="16.6640625" hidden="1" customWidth="1"/>
    <col min="17" max="17" width="16.6640625" customWidth="1"/>
  </cols>
  <sheetData>
    <row r="1" spans="1:16" ht="23.1" customHeight="1" x14ac:dyDescent="0.45">
      <c r="A1" s="5" t="s">
        <v>5</v>
      </c>
      <c r="C1" s="42" t="s">
        <v>21</v>
      </c>
    </row>
    <row r="2" spans="1:16" ht="23.1" customHeight="1" x14ac:dyDescent="0.45">
      <c r="A2" s="5" t="s">
        <v>6</v>
      </c>
      <c r="B2" s="40" t="s">
        <v>28</v>
      </c>
      <c r="C2" s="41"/>
      <c r="D2" s="41"/>
      <c r="E2" s="41"/>
      <c r="F2" s="41"/>
      <c r="G2" s="41"/>
      <c r="H2" s="41"/>
      <c r="I2" s="41"/>
    </row>
    <row r="4" spans="1:16" ht="23.1" customHeight="1" thickBot="1" x14ac:dyDescent="0.3">
      <c r="A4" s="32" t="s">
        <v>7</v>
      </c>
      <c r="B4" s="33"/>
      <c r="C4" s="35" t="s">
        <v>24</v>
      </c>
      <c r="D4" s="36"/>
      <c r="E4" s="10"/>
      <c r="F4" s="35" t="s">
        <v>25</v>
      </c>
      <c r="G4" s="36"/>
      <c r="H4" s="10" t="s">
        <v>23</v>
      </c>
      <c r="I4" s="10" t="s">
        <v>22</v>
      </c>
      <c r="J4" s="46" t="s">
        <v>26</v>
      </c>
      <c r="M4" s="46" t="s">
        <v>27</v>
      </c>
      <c r="N4" s="10"/>
      <c r="O4" s="10"/>
      <c r="P4" s="10"/>
    </row>
    <row r="5" spans="1:16" ht="23.1" customHeight="1" thickTop="1" x14ac:dyDescent="0.3">
      <c r="A5" s="34" t="s">
        <v>29</v>
      </c>
      <c r="B5" s="39"/>
      <c r="C5" s="37">
        <v>41730</v>
      </c>
      <c r="D5" s="43"/>
      <c r="E5" s="7"/>
      <c r="F5" s="37">
        <v>43555</v>
      </c>
      <c r="G5" s="38"/>
      <c r="H5" s="8">
        <f>+F5</f>
        <v>43555</v>
      </c>
      <c r="I5" s="8">
        <f>IF(C5=0,0,90+F5)</f>
        <v>43645</v>
      </c>
      <c r="J5" s="47" t="e">
        <f>I5-MAX(I7:I24)</f>
        <v>#N/A</v>
      </c>
      <c r="K5" s="45">
        <f>ROUND((+F5-C5)/365,0)-1</f>
        <v>4</v>
      </c>
      <c r="L5">
        <f>VLOOKUP(D7,RPT,2)</f>
        <v>1</v>
      </c>
      <c r="M5" s="47">
        <f>+L5*K5</f>
        <v>4</v>
      </c>
      <c r="N5" s="8"/>
      <c r="O5" s="8"/>
      <c r="P5" s="8"/>
    </row>
    <row r="6" spans="1:16" ht="69.75" customHeight="1" thickBot="1" x14ac:dyDescent="0.3">
      <c r="A6" s="6" t="s">
        <v>7</v>
      </c>
      <c r="B6" s="6" t="s">
        <v>8</v>
      </c>
      <c r="C6" s="6" t="s">
        <v>4</v>
      </c>
      <c r="D6" s="12" t="s">
        <v>12</v>
      </c>
      <c r="E6" s="12"/>
      <c r="F6" s="26" t="s">
        <v>11</v>
      </c>
      <c r="G6" s="26" t="s">
        <v>10</v>
      </c>
      <c r="H6" s="26" t="s">
        <v>0</v>
      </c>
      <c r="I6" s="27" t="s">
        <v>9</v>
      </c>
      <c r="N6" s="26" t="s">
        <v>18</v>
      </c>
      <c r="O6" s="26" t="s">
        <v>19</v>
      </c>
      <c r="P6" s="26" t="s">
        <v>20</v>
      </c>
    </row>
    <row r="7" spans="1:16" ht="23.1" customHeight="1" thickTop="1" x14ac:dyDescent="0.3">
      <c r="A7" s="11" t="str">
        <f>+$A$5</f>
        <v>F14AC00237</v>
      </c>
      <c r="B7" s="30"/>
      <c r="C7" s="37">
        <v>41730</v>
      </c>
      <c r="D7" s="31" t="s">
        <v>15</v>
      </c>
      <c r="E7" s="25">
        <f t="shared" ref="E7:E36" si="0">IF(D7&lt;&gt;"",VLOOKUP(D7,PP,2),"")</f>
        <v>6</v>
      </c>
      <c r="F7" s="28">
        <f t="shared" ref="F7:F36" si="1">IF($D7="Q",VLOOKUP($C7,DD,$E7),0)</f>
        <v>0</v>
      </c>
      <c r="G7" s="28">
        <f t="shared" ref="G7:G36" si="2">IF($D7="S",VLOOKUP($C7,DD,$E7),0)</f>
        <v>0</v>
      </c>
      <c r="H7" s="44">
        <f t="shared" ref="H7:H36" si="3">IF($D7="A",VLOOKUP($C7,DD,$E7),0)</f>
        <v>42094</v>
      </c>
      <c r="I7" s="8">
        <f t="shared" ref="I7:I36" si="4">MAX(N7:P7)</f>
        <v>42184</v>
      </c>
      <c r="J7" s="47">
        <f>+I7-H7</f>
        <v>90</v>
      </c>
      <c r="N7" s="8">
        <f t="shared" ref="N7:N36" si="5">IF($D7="q",30+F7,0)</f>
        <v>0</v>
      </c>
      <c r="O7" s="8">
        <f t="shared" ref="O7:O36" si="6">IF($D7="s",30+G7,0)</f>
        <v>0</v>
      </c>
      <c r="P7" s="8">
        <f t="shared" ref="P7:P36" si="7">IF($D7="A",90+H7,0)</f>
        <v>42184</v>
      </c>
    </row>
    <row r="8" spans="1:16" ht="23.1" customHeight="1" x14ac:dyDescent="0.3">
      <c r="A8" s="11" t="str">
        <f t="shared" ref="A8:A36" si="8">+A$5</f>
        <v>F14AC00237</v>
      </c>
      <c r="B8" s="30">
        <v>1</v>
      </c>
      <c r="C8" s="37">
        <v>42095</v>
      </c>
      <c r="D8" s="49" t="str">
        <f>IF(M$5&gt;1,+D7," ")</f>
        <v>A</v>
      </c>
      <c r="E8" s="25">
        <f t="shared" si="0"/>
        <v>6</v>
      </c>
      <c r="F8" s="28">
        <f t="shared" si="1"/>
        <v>0</v>
      </c>
      <c r="G8" s="28">
        <f t="shared" si="2"/>
        <v>0</v>
      </c>
      <c r="H8" s="28">
        <f t="shared" si="3"/>
        <v>42460</v>
      </c>
      <c r="I8" s="8">
        <f t="shared" si="4"/>
        <v>42550</v>
      </c>
      <c r="J8" s="47">
        <f>+I8-I7</f>
        <v>366</v>
      </c>
      <c r="K8" s="47"/>
      <c r="L8" s="29"/>
      <c r="N8" s="8">
        <f t="shared" si="5"/>
        <v>0</v>
      </c>
      <c r="O8" s="8">
        <f t="shared" si="6"/>
        <v>0</v>
      </c>
      <c r="P8" s="8">
        <f t="shared" si="7"/>
        <v>42550</v>
      </c>
    </row>
    <row r="9" spans="1:16" ht="23.1" customHeight="1" x14ac:dyDescent="0.3">
      <c r="A9" s="11" t="str">
        <f t="shared" si="8"/>
        <v>F14AC00237</v>
      </c>
      <c r="B9" s="30">
        <v>2</v>
      </c>
      <c r="C9" s="37">
        <v>42461</v>
      </c>
      <c r="D9" s="49" t="str">
        <f>IF(M$5&gt;2,+D8," ")</f>
        <v>A</v>
      </c>
      <c r="E9" s="25">
        <f t="shared" si="0"/>
        <v>6</v>
      </c>
      <c r="F9" s="28">
        <f t="shared" si="1"/>
        <v>0</v>
      </c>
      <c r="G9" s="28">
        <f t="shared" si="2"/>
        <v>0</v>
      </c>
      <c r="H9" s="28">
        <f t="shared" si="3"/>
        <v>42825</v>
      </c>
      <c r="I9" s="8">
        <f t="shared" si="4"/>
        <v>42915</v>
      </c>
      <c r="J9" s="47">
        <f t="shared" ref="J9:J10" si="9">+I9-I8</f>
        <v>365</v>
      </c>
      <c r="K9" s="47"/>
      <c r="L9" s="29"/>
      <c r="N9" s="8">
        <f t="shared" si="5"/>
        <v>0</v>
      </c>
      <c r="O9" s="8">
        <f t="shared" si="6"/>
        <v>0</v>
      </c>
      <c r="P9" s="8">
        <f t="shared" si="7"/>
        <v>42915</v>
      </c>
    </row>
    <row r="10" spans="1:16" ht="23.1" customHeight="1" x14ac:dyDescent="0.3">
      <c r="A10" s="11" t="str">
        <f t="shared" si="8"/>
        <v>F14AC00237</v>
      </c>
      <c r="B10" s="30"/>
      <c r="C10" s="37"/>
      <c r="D10" s="49" t="str">
        <f>IF(M$5&gt;3,+D9," ")</f>
        <v>A</v>
      </c>
      <c r="E10" s="25">
        <f t="shared" si="0"/>
        <v>6</v>
      </c>
      <c r="F10" s="28">
        <f t="shared" si="1"/>
        <v>0</v>
      </c>
      <c r="G10" s="28">
        <f t="shared" si="2"/>
        <v>0</v>
      </c>
      <c r="H10" s="28" t="e">
        <f t="shared" si="3"/>
        <v>#N/A</v>
      </c>
      <c r="I10" s="8" t="e">
        <f t="shared" si="4"/>
        <v>#N/A</v>
      </c>
      <c r="J10" s="47" t="e">
        <f t="shared" si="9"/>
        <v>#N/A</v>
      </c>
      <c r="K10" s="47"/>
      <c r="L10" s="29"/>
      <c r="N10" s="8">
        <f t="shared" si="5"/>
        <v>0</v>
      </c>
      <c r="O10" s="8">
        <f t="shared" si="6"/>
        <v>0</v>
      </c>
      <c r="P10" s="8" t="e">
        <f t="shared" si="7"/>
        <v>#N/A</v>
      </c>
    </row>
    <row r="11" spans="1:16" ht="23.1" customHeight="1" x14ac:dyDescent="0.3">
      <c r="A11" s="11" t="str">
        <f t="shared" si="8"/>
        <v>F14AC00237</v>
      </c>
      <c r="B11" s="30"/>
      <c r="C11" s="37"/>
      <c r="D11" s="49" t="str">
        <f>IF(M$5&gt;4,+D10," ")</f>
        <v xml:space="preserve"> </v>
      </c>
      <c r="E11" s="25" t="e">
        <f t="shared" si="0"/>
        <v>#N/A</v>
      </c>
      <c r="F11" s="28">
        <f t="shared" si="1"/>
        <v>0</v>
      </c>
      <c r="G11" s="28">
        <f t="shared" si="2"/>
        <v>0</v>
      </c>
      <c r="H11" s="28">
        <f t="shared" si="3"/>
        <v>0</v>
      </c>
      <c r="I11" s="8">
        <f t="shared" si="4"/>
        <v>0</v>
      </c>
      <c r="J11" s="47"/>
      <c r="K11" s="47"/>
      <c r="L11" s="29"/>
      <c r="N11" s="8">
        <f t="shared" si="5"/>
        <v>0</v>
      </c>
      <c r="O11" s="8">
        <f t="shared" si="6"/>
        <v>0</v>
      </c>
      <c r="P11" s="8">
        <f t="shared" si="7"/>
        <v>0</v>
      </c>
    </row>
    <row r="12" spans="1:16" ht="23.1" customHeight="1" x14ac:dyDescent="0.3">
      <c r="A12" s="11" t="str">
        <f t="shared" si="8"/>
        <v>F14AC00237</v>
      </c>
      <c r="B12" s="30"/>
      <c r="C12" s="37"/>
      <c r="D12" s="49" t="str">
        <f>IF(M$5&gt;5,+D11," ")</f>
        <v xml:space="preserve"> </v>
      </c>
      <c r="E12" s="25" t="e">
        <f t="shared" si="0"/>
        <v>#N/A</v>
      </c>
      <c r="F12" s="28">
        <f t="shared" si="1"/>
        <v>0</v>
      </c>
      <c r="G12" s="28">
        <f t="shared" si="2"/>
        <v>0</v>
      </c>
      <c r="H12" s="28">
        <f t="shared" si="3"/>
        <v>0</v>
      </c>
      <c r="I12" s="8">
        <f t="shared" si="4"/>
        <v>0</v>
      </c>
      <c r="J12" s="47"/>
      <c r="K12" s="47"/>
      <c r="L12" s="29"/>
      <c r="N12" s="8">
        <f t="shared" si="5"/>
        <v>0</v>
      </c>
      <c r="O12" s="8">
        <f t="shared" si="6"/>
        <v>0</v>
      </c>
      <c r="P12" s="8">
        <f t="shared" si="7"/>
        <v>0</v>
      </c>
    </row>
    <row r="13" spans="1:16" ht="23.1" customHeight="1" x14ac:dyDescent="0.3">
      <c r="A13" s="11" t="str">
        <f t="shared" si="8"/>
        <v>F14AC00237</v>
      </c>
      <c r="B13" s="30"/>
      <c r="C13" s="37"/>
      <c r="D13" s="49" t="str">
        <f>IF(M$5&gt;6,+D12," ")</f>
        <v xml:space="preserve"> </v>
      </c>
      <c r="E13" s="25" t="e">
        <f t="shared" si="0"/>
        <v>#N/A</v>
      </c>
      <c r="F13" s="28">
        <f t="shared" si="1"/>
        <v>0</v>
      </c>
      <c r="G13" s="28">
        <f t="shared" si="2"/>
        <v>0</v>
      </c>
      <c r="H13" s="28">
        <f t="shared" si="3"/>
        <v>0</v>
      </c>
      <c r="I13" s="8">
        <f t="shared" si="4"/>
        <v>0</v>
      </c>
      <c r="J13" s="47"/>
      <c r="K13" s="47"/>
      <c r="L13" s="29"/>
      <c r="N13" s="8">
        <f t="shared" si="5"/>
        <v>0</v>
      </c>
      <c r="O13" s="8">
        <f t="shared" si="6"/>
        <v>0</v>
      </c>
      <c r="P13" s="8">
        <f t="shared" si="7"/>
        <v>0</v>
      </c>
    </row>
    <row r="14" spans="1:16" ht="23.1" customHeight="1" x14ac:dyDescent="0.3">
      <c r="A14" s="11" t="str">
        <f t="shared" si="8"/>
        <v>F14AC00237</v>
      </c>
      <c r="B14" s="30"/>
      <c r="C14" s="37"/>
      <c r="D14" s="49" t="str">
        <f>IF(M$5&gt;7,+D13," ")</f>
        <v xml:space="preserve"> </v>
      </c>
      <c r="E14" s="25" t="e">
        <f t="shared" si="0"/>
        <v>#N/A</v>
      </c>
      <c r="F14" s="28">
        <f t="shared" si="1"/>
        <v>0</v>
      </c>
      <c r="G14" s="28">
        <f t="shared" si="2"/>
        <v>0</v>
      </c>
      <c r="H14" s="28">
        <f t="shared" si="3"/>
        <v>0</v>
      </c>
      <c r="I14" s="8">
        <f t="shared" si="4"/>
        <v>0</v>
      </c>
      <c r="J14" s="47"/>
      <c r="K14" s="47"/>
      <c r="L14" s="29"/>
      <c r="N14" s="8">
        <f t="shared" si="5"/>
        <v>0</v>
      </c>
      <c r="O14" s="8">
        <f t="shared" si="6"/>
        <v>0</v>
      </c>
      <c r="P14" s="8">
        <f t="shared" si="7"/>
        <v>0</v>
      </c>
    </row>
    <row r="15" spans="1:16" ht="23.1" customHeight="1" x14ac:dyDescent="0.3">
      <c r="A15" s="11" t="str">
        <f t="shared" si="8"/>
        <v>F14AC00237</v>
      </c>
      <c r="B15" s="30"/>
      <c r="C15" s="37"/>
      <c r="D15" s="49" t="str">
        <f>IF(M$5&gt;8,+D14," ")</f>
        <v xml:space="preserve"> </v>
      </c>
      <c r="E15" s="25" t="e">
        <f t="shared" si="0"/>
        <v>#N/A</v>
      </c>
      <c r="F15" s="28">
        <f t="shared" si="1"/>
        <v>0</v>
      </c>
      <c r="G15" s="28">
        <f t="shared" si="2"/>
        <v>0</v>
      </c>
      <c r="H15" s="28">
        <f t="shared" si="3"/>
        <v>0</v>
      </c>
      <c r="I15" s="8">
        <f t="shared" si="4"/>
        <v>0</v>
      </c>
      <c r="J15" s="47"/>
      <c r="K15" s="47"/>
      <c r="L15" s="29"/>
      <c r="N15" s="8">
        <f t="shared" si="5"/>
        <v>0</v>
      </c>
      <c r="O15" s="8">
        <f t="shared" si="6"/>
        <v>0</v>
      </c>
      <c r="P15" s="8">
        <f t="shared" si="7"/>
        <v>0</v>
      </c>
    </row>
    <row r="16" spans="1:16" ht="23.1" customHeight="1" x14ac:dyDescent="0.3">
      <c r="A16" s="11" t="str">
        <f t="shared" si="8"/>
        <v>F14AC00237</v>
      </c>
      <c r="B16" s="30"/>
      <c r="C16" s="37"/>
      <c r="D16" s="49" t="str">
        <f>IF(M$5&gt;9,+D15," ")</f>
        <v xml:space="preserve"> </v>
      </c>
      <c r="E16" s="25" t="e">
        <f t="shared" si="0"/>
        <v>#N/A</v>
      </c>
      <c r="F16" s="28">
        <f t="shared" si="1"/>
        <v>0</v>
      </c>
      <c r="G16" s="28">
        <f t="shared" si="2"/>
        <v>0</v>
      </c>
      <c r="H16" s="28">
        <f t="shared" si="3"/>
        <v>0</v>
      </c>
      <c r="I16" s="8">
        <f t="shared" si="4"/>
        <v>0</v>
      </c>
      <c r="J16" s="47"/>
      <c r="K16" s="47"/>
      <c r="L16" s="29"/>
      <c r="N16" s="8">
        <f t="shared" si="5"/>
        <v>0</v>
      </c>
      <c r="O16" s="8">
        <f t="shared" si="6"/>
        <v>0</v>
      </c>
      <c r="P16" s="8">
        <f t="shared" si="7"/>
        <v>0</v>
      </c>
    </row>
    <row r="17" spans="1:16" ht="23.1" customHeight="1" x14ac:dyDescent="0.3">
      <c r="A17" s="11" t="str">
        <f t="shared" si="8"/>
        <v>F14AC00237</v>
      </c>
      <c r="B17" s="30"/>
      <c r="C17" s="37"/>
      <c r="D17" s="49" t="str">
        <f>IF(M$5&gt;10,+D16," ")</f>
        <v xml:space="preserve"> </v>
      </c>
      <c r="E17" s="25" t="e">
        <f t="shared" si="0"/>
        <v>#N/A</v>
      </c>
      <c r="F17" s="28">
        <f t="shared" si="1"/>
        <v>0</v>
      </c>
      <c r="G17" s="28">
        <f t="shared" si="2"/>
        <v>0</v>
      </c>
      <c r="H17" s="28">
        <f t="shared" si="3"/>
        <v>0</v>
      </c>
      <c r="I17" s="8">
        <f t="shared" si="4"/>
        <v>0</v>
      </c>
      <c r="J17" s="47"/>
      <c r="K17" s="47"/>
      <c r="L17" s="29"/>
      <c r="N17" s="8">
        <f t="shared" si="5"/>
        <v>0</v>
      </c>
      <c r="O17" s="8">
        <f t="shared" si="6"/>
        <v>0</v>
      </c>
      <c r="P17" s="8">
        <f t="shared" si="7"/>
        <v>0</v>
      </c>
    </row>
    <row r="18" spans="1:16" ht="23.1" customHeight="1" x14ac:dyDescent="0.3">
      <c r="A18" s="11" t="str">
        <f t="shared" si="8"/>
        <v>F14AC00237</v>
      </c>
      <c r="B18" s="30"/>
      <c r="C18" s="37"/>
      <c r="D18" s="49" t="str">
        <f>IF(M$5&gt;11,+D17," ")</f>
        <v xml:space="preserve"> </v>
      </c>
      <c r="E18" s="25" t="e">
        <f t="shared" si="0"/>
        <v>#N/A</v>
      </c>
      <c r="F18" s="28">
        <f t="shared" si="1"/>
        <v>0</v>
      </c>
      <c r="G18" s="28">
        <f t="shared" si="2"/>
        <v>0</v>
      </c>
      <c r="H18" s="28">
        <f t="shared" si="3"/>
        <v>0</v>
      </c>
      <c r="I18" s="8">
        <f t="shared" si="4"/>
        <v>0</v>
      </c>
      <c r="J18" s="47"/>
      <c r="K18" s="47"/>
      <c r="L18" s="29"/>
      <c r="N18" s="8">
        <f t="shared" si="5"/>
        <v>0</v>
      </c>
      <c r="O18" s="8">
        <f t="shared" si="6"/>
        <v>0</v>
      </c>
      <c r="P18" s="8">
        <f t="shared" si="7"/>
        <v>0</v>
      </c>
    </row>
    <row r="19" spans="1:16" ht="23.1" customHeight="1" x14ac:dyDescent="0.3">
      <c r="A19" s="11" t="str">
        <f t="shared" si="8"/>
        <v>F14AC00237</v>
      </c>
      <c r="B19" s="30"/>
      <c r="C19" s="37"/>
      <c r="D19" s="49" t="str">
        <f>IF(M$5&gt;12,+D18," ")</f>
        <v xml:space="preserve"> </v>
      </c>
      <c r="E19" s="25" t="e">
        <f t="shared" si="0"/>
        <v>#N/A</v>
      </c>
      <c r="F19" s="28">
        <f t="shared" si="1"/>
        <v>0</v>
      </c>
      <c r="G19" s="28">
        <f t="shared" si="2"/>
        <v>0</v>
      </c>
      <c r="H19" s="28">
        <f t="shared" si="3"/>
        <v>0</v>
      </c>
      <c r="I19" s="8">
        <f t="shared" si="4"/>
        <v>0</v>
      </c>
      <c r="J19" s="47"/>
      <c r="K19" s="47"/>
      <c r="L19" s="29"/>
      <c r="N19" s="8">
        <f t="shared" si="5"/>
        <v>0</v>
      </c>
      <c r="O19" s="8">
        <f t="shared" si="6"/>
        <v>0</v>
      </c>
      <c r="P19" s="8">
        <f t="shared" si="7"/>
        <v>0</v>
      </c>
    </row>
    <row r="20" spans="1:16" ht="23.1" customHeight="1" x14ac:dyDescent="0.3">
      <c r="A20" s="11" t="str">
        <f t="shared" si="8"/>
        <v>F14AC00237</v>
      </c>
      <c r="B20" s="30"/>
      <c r="C20" s="37"/>
      <c r="D20" s="49" t="str">
        <f>IF(M$5&gt;13,+D19," ")</f>
        <v xml:space="preserve"> </v>
      </c>
      <c r="E20" s="25" t="e">
        <f t="shared" si="0"/>
        <v>#N/A</v>
      </c>
      <c r="F20" s="28">
        <f t="shared" si="1"/>
        <v>0</v>
      </c>
      <c r="G20" s="28">
        <f t="shared" si="2"/>
        <v>0</v>
      </c>
      <c r="H20" s="28">
        <f t="shared" si="3"/>
        <v>0</v>
      </c>
      <c r="I20" s="8">
        <f t="shared" si="4"/>
        <v>0</v>
      </c>
      <c r="J20" s="47"/>
      <c r="K20" s="47"/>
      <c r="L20" s="29"/>
      <c r="N20" s="8">
        <f t="shared" si="5"/>
        <v>0</v>
      </c>
      <c r="O20" s="8">
        <f t="shared" si="6"/>
        <v>0</v>
      </c>
      <c r="P20" s="8">
        <f t="shared" si="7"/>
        <v>0</v>
      </c>
    </row>
    <row r="21" spans="1:16" ht="23.1" customHeight="1" x14ac:dyDescent="0.3">
      <c r="A21" s="11" t="str">
        <f t="shared" si="8"/>
        <v>F14AC00237</v>
      </c>
      <c r="B21" s="30"/>
      <c r="C21" s="37"/>
      <c r="D21" s="49" t="str">
        <f>IF(M$5&gt;14,+D20," ")</f>
        <v xml:space="preserve"> </v>
      </c>
      <c r="E21" s="25" t="e">
        <f t="shared" si="0"/>
        <v>#N/A</v>
      </c>
      <c r="F21" s="28">
        <f t="shared" si="1"/>
        <v>0</v>
      </c>
      <c r="G21" s="28">
        <f t="shared" si="2"/>
        <v>0</v>
      </c>
      <c r="H21" s="28">
        <f t="shared" si="3"/>
        <v>0</v>
      </c>
      <c r="I21" s="8">
        <f t="shared" si="4"/>
        <v>0</v>
      </c>
      <c r="J21" s="47"/>
      <c r="K21" s="47"/>
      <c r="L21" s="29"/>
      <c r="N21" s="8">
        <f t="shared" si="5"/>
        <v>0</v>
      </c>
      <c r="O21" s="8">
        <f t="shared" si="6"/>
        <v>0</v>
      </c>
      <c r="P21" s="8">
        <f t="shared" si="7"/>
        <v>0</v>
      </c>
    </row>
    <row r="22" spans="1:16" ht="23.1" customHeight="1" x14ac:dyDescent="0.3">
      <c r="A22" s="11" t="str">
        <f t="shared" si="8"/>
        <v>F14AC00237</v>
      </c>
      <c r="B22" s="30"/>
      <c r="C22" s="37"/>
      <c r="D22" s="49" t="str">
        <f>IF(M$5&gt;15,+D21," ")</f>
        <v xml:space="preserve"> </v>
      </c>
      <c r="E22" s="25" t="e">
        <f t="shared" si="0"/>
        <v>#N/A</v>
      </c>
      <c r="F22" s="28">
        <f t="shared" si="1"/>
        <v>0</v>
      </c>
      <c r="G22" s="28">
        <f t="shared" si="2"/>
        <v>0</v>
      </c>
      <c r="H22" s="28">
        <f t="shared" si="3"/>
        <v>0</v>
      </c>
      <c r="I22" s="8">
        <f t="shared" si="4"/>
        <v>0</v>
      </c>
      <c r="J22" s="47"/>
      <c r="K22" s="47"/>
      <c r="L22" s="29"/>
      <c r="N22" s="8">
        <f t="shared" si="5"/>
        <v>0</v>
      </c>
      <c r="O22" s="8">
        <f t="shared" si="6"/>
        <v>0</v>
      </c>
      <c r="P22" s="8">
        <f t="shared" si="7"/>
        <v>0</v>
      </c>
    </row>
    <row r="23" spans="1:16" ht="23.1" customHeight="1" x14ac:dyDescent="0.3">
      <c r="A23" s="11" t="str">
        <f t="shared" si="8"/>
        <v>F14AC00237</v>
      </c>
      <c r="B23" s="30"/>
      <c r="C23" s="37"/>
      <c r="D23" s="49" t="str">
        <f>IF(M$5&gt;16,+D22," ")</f>
        <v xml:space="preserve"> </v>
      </c>
      <c r="E23" s="25" t="e">
        <f t="shared" si="0"/>
        <v>#N/A</v>
      </c>
      <c r="F23" s="28">
        <f t="shared" si="1"/>
        <v>0</v>
      </c>
      <c r="G23" s="28">
        <f t="shared" si="2"/>
        <v>0</v>
      </c>
      <c r="H23" s="28">
        <f t="shared" si="3"/>
        <v>0</v>
      </c>
      <c r="I23" s="8">
        <f t="shared" si="4"/>
        <v>0</v>
      </c>
      <c r="J23" s="47"/>
      <c r="K23" s="47"/>
      <c r="L23" s="29"/>
      <c r="N23" s="8">
        <f t="shared" si="5"/>
        <v>0</v>
      </c>
      <c r="O23" s="8">
        <f t="shared" si="6"/>
        <v>0</v>
      </c>
      <c r="P23" s="8">
        <f t="shared" si="7"/>
        <v>0</v>
      </c>
    </row>
    <row r="24" spans="1:16" ht="23.1" customHeight="1" x14ac:dyDescent="0.3">
      <c r="A24" s="11" t="str">
        <f t="shared" si="8"/>
        <v>F14AC00237</v>
      </c>
      <c r="B24" s="30"/>
      <c r="C24" s="37"/>
      <c r="D24" s="49" t="str">
        <f>IF(M$5&gt;17,+D23," ")</f>
        <v xml:space="preserve"> </v>
      </c>
      <c r="E24" s="25" t="e">
        <f t="shared" si="0"/>
        <v>#N/A</v>
      </c>
      <c r="F24" s="28">
        <f t="shared" si="1"/>
        <v>0</v>
      </c>
      <c r="G24" s="28">
        <f t="shared" si="2"/>
        <v>0</v>
      </c>
      <c r="H24" s="28">
        <f t="shared" si="3"/>
        <v>0</v>
      </c>
      <c r="I24" s="8">
        <f t="shared" si="4"/>
        <v>0</v>
      </c>
      <c r="J24" s="47"/>
      <c r="K24" s="47"/>
      <c r="L24" s="29"/>
      <c r="N24" s="8">
        <f t="shared" si="5"/>
        <v>0</v>
      </c>
      <c r="O24" s="8">
        <f t="shared" si="6"/>
        <v>0</v>
      </c>
      <c r="P24" s="8">
        <f t="shared" si="7"/>
        <v>0</v>
      </c>
    </row>
    <row r="25" spans="1:16" ht="23.1" hidden="1" customHeight="1" x14ac:dyDescent="0.3">
      <c r="A25" s="11" t="str">
        <f t="shared" si="8"/>
        <v>F14AC00237</v>
      </c>
      <c r="B25" s="30"/>
      <c r="C25" s="37"/>
      <c r="D25" s="31"/>
      <c r="E25" s="25" t="str">
        <f t="shared" si="0"/>
        <v/>
      </c>
      <c r="F25" s="28">
        <f t="shared" si="1"/>
        <v>0</v>
      </c>
      <c r="G25" s="28">
        <f t="shared" si="2"/>
        <v>0</v>
      </c>
      <c r="H25" s="28">
        <f t="shared" si="3"/>
        <v>0</v>
      </c>
      <c r="I25" s="8">
        <f t="shared" si="4"/>
        <v>0</v>
      </c>
      <c r="J25" s="47"/>
      <c r="K25" s="47"/>
      <c r="L25" s="29"/>
      <c r="N25" s="8">
        <f t="shared" si="5"/>
        <v>0</v>
      </c>
      <c r="O25" s="8">
        <f t="shared" si="6"/>
        <v>0</v>
      </c>
      <c r="P25" s="8">
        <f t="shared" si="7"/>
        <v>0</v>
      </c>
    </row>
    <row r="26" spans="1:16" ht="23.1" hidden="1" customHeight="1" x14ac:dyDescent="0.3">
      <c r="A26" s="11" t="str">
        <f t="shared" si="8"/>
        <v>F14AC00237</v>
      </c>
      <c r="B26" s="30"/>
      <c r="C26" s="37"/>
      <c r="D26" s="31"/>
      <c r="E26" s="25" t="str">
        <f t="shared" si="0"/>
        <v/>
      </c>
      <c r="F26" s="28">
        <f t="shared" si="1"/>
        <v>0</v>
      </c>
      <c r="G26" s="28">
        <f t="shared" si="2"/>
        <v>0</v>
      </c>
      <c r="H26" s="28">
        <f t="shared" si="3"/>
        <v>0</v>
      </c>
      <c r="I26" s="8">
        <f t="shared" si="4"/>
        <v>0</v>
      </c>
      <c r="J26" s="47"/>
      <c r="K26" s="47"/>
      <c r="L26" s="29"/>
      <c r="N26" s="8">
        <f t="shared" si="5"/>
        <v>0</v>
      </c>
      <c r="O26" s="8">
        <f t="shared" si="6"/>
        <v>0</v>
      </c>
      <c r="P26" s="8">
        <f t="shared" si="7"/>
        <v>0</v>
      </c>
    </row>
    <row r="27" spans="1:16" ht="23.1" hidden="1" customHeight="1" x14ac:dyDescent="0.3">
      <c r="A27" s="11" t="str">
        <f t="shared" si="8"/>
        <v>F14AC00237</v>
      </c>
      <c r="B27" s="30"/>
      <c r="C27" s="37"/>
      <c r="D27" s="31"/>
      <c r="E27" s="25" t="str">
        <f t="shared" si="0"/>
        <v/>
      </c>
      <c r="F27" s="28">
        <f t="shared" si="1"/>
        <v>0</v>
      </c>
      <c r="G27" s="28">
        <f t="shared" si="2"/>
        <v>0</v>
      </c>
      <c r="H27" s="28">
        <f t="shared" si="3"/>
        <v>0</v>
      </c>
      <c r="I27" s="8">
        <f t="shared" si="4"/>
        <v>0</v>
      </c>
      <c r="J27" s="47"/>
      <c r="K27" s="47"/>
      <c r="L27" s="29"/>
      <c r="N27" s="8">
        <f t="shared" si="5"/>
        <v>0</v>
      </c>
      <c r="O27" s="8">
        <f t="shared" si="6"/>
        <v>0</v>
      </c>
      <c r="P27" s="8">
        <f t="shared" si="7"/>
        <v>0</v>
      </c>
    </row>
    <row r="28" spans="1:16" ht="23.1" hidden="1" customHeight="1" x14ac:dyDescent="0.3">
      <c r="A28" s="11" t="str">
        <f t="shared" si="8"/>
        <v>F14AC00237</v>
      </c>
      <c r="B28" s="30"/>
      <c r="C28" s="37"/>
      <c r="D28" s="31"/>
      <c r="E28" s="25" t="str">
        <f t="shared" si="0"/>
        <v/>
      </c>
      <c r="F28" s="28">
        <f t="shared" si="1"/>
        <v>0</v>
      </c>
      <c r="G28" s="28">
        <f t="shared" si="2"/>
        <v>0</v>
      </c>
      <c r="H28" s="28">
        <f t="shared" si="3"/>
        <v>0</v>
      </c>
      <c r="I28" s="8">
        <f t="shared" si="4"/>
        <v>0</v>
      </c>
      <c r="J28" s="47"/>
      <c r="K28" s="47"/>
      <c r="L28" s="29"/>
      <c r="N28" s="8">
        <f t="shared" si="5"/>
        <v>0</v>
      </c>
      <c r="O28" s="8">
        <f t="shared" si="6"/>
        <v>0</v>
      </c>
      <c r="P28" s="8">
        <f t="shared" si="7"/>
        <v>0</v>
      </c>
    </row>
    <row r="29" spans="1:16" ht="23.1" hidden="1" customHeight="1" x14ac:dyDescent="0.3">
      <c r="A29" s="11" t="str">
        <f t="shared" si="8"/>
        <v>F14AC00237</v>
      </c>
      <c r="B29" s="30"/>
      <c r="C29" s="37"/>
      <c r="D29" s="31"/>
      <c r="E29" s="25" t="str">
        <f t="shared" si="0"/>
        <v/>
      </c>
      <c r="F29" s="28">
        <f t="shared" si="1"/>
        <v>0</v>
      </c>
      <c r="G29" s="28">
        <f t="shared" si="2"/>
        <v>0</v>
      </c>
      <c r="H29" s="28">
        <f t="shared" si="3"/>
        <v>0</v>
      </c>
      <c r="I29" s="8">
        <f t="shared" si="4"/>
        <v>0</v>
      </c>
      <c r="J29" s="47"/>
      <c r="K29" s="47"/>
      <c r="L29" s="29"/>
      <c r="N29" s="8">
        <f t="shared" si="5"/>
        <v>0</v>
      </c>
      <c r="O29" s="8">
        <f t="shared" si="6"/>
        <v>0</v>
      </c>
      <c r="P29" s="8">
        <f t="shared" si="7"/>
        <v>0</v>
      </c>
    </row>
    <row r="30" spans="1:16" ht="23.1" hidden="1" customHeight="1" x14ac:dyDescent="0.3">
      <c r="A30" s="11" t="str">
        <f t="shared" si="8"/>
        <v>F14AC00237</v>
      </c>
      <c r="B30" s="30"/>
      <c r="C30" s="37"/>
      <c r="D30" s="31"/>
      <c r="E30" s="25" t="str">
        <f t="shared" si="0"/>
        <v/>
      </c>
      <c r="F30" s="28">
        <f t="shared" si="1"/>
        <v>0</v>
      </c>
      <c r="G30" s="28">
        <f t="shared" si="2"/>
        <v>0</v>
      </c>
      <c r="H30" s="28">
        <f t="shared" si="3"/>
        <v>0</v>
      </c>
      <c r="I30" s="8">
        <f t="shared" si="4"/>
        <v>0</v>
      </c>
      <c r="J30" s="47"/>
      <c r="K30" s="47"/>
      <c r="L30" s="29"/>
      <c r="N30" s="8">
        <f t="shared" si="5"/>
        <v>0</v>
      </c>
      <c r="O30" s="8">
        <f t="shared" si="6"/>
        <v>0</v>
      </c>
      <c r="P30" s="8">
        <f t="shared" si="7"/>
        <v>0</v>
      </c>
    </row>
    <row r="31" spans="1:16" ht="23.1" hidden="1" customHeight="1" x14ac:dyDescent="0.3">
      <c r="A31" s="11" t="str">
        <f t="shared" si="8"/>
        <v>F14AC00237</v>
      </c>
      <c r="B31" s="30"/>
      <c r="C31" s="37"/>
      <c r="D31" s="31"/>
      <c r="E31" s="25" t="str">
        <f t="shared" si="0"/>
        <v/>
      </c>
      <c r="F31" s="28">
        <f t="shared" si="1"/>
        <v>0</v>
      </c>
      <c r="G31" s="28">
        <f t="shared" si="2"/>
        <v>0</v>
      </c>
      <c r="H31" s="28">
        <f t="shared" si="3"/>
        <v>0</v>
      </c>
      <c r="I31" s="8">
        <f t="shared" si="4"/>
        <v>0</v>
      </c>
      <c r="J31" s="47"/>
      <c r="K31" s="47"/>
      <c r="L31" s="29"/>
      <c r="N31" s="8">
        <f t="shared" si="5"/>
        <v>0</v>
      </c>
      <c r="O31" s="8">
        <f t="shared" si="6"/>
        <v>0</v>
      </c>
      <c r="P31" s="8">
        <f t="shared" si="7"/>
        <v>0</v>
      </c>
    </row>
    <row r="32" spans="1:16" ht="23.1" hidden="1" customHeight="1" x14ac:dyDescent="0.3">
      <c r="A32" s="11" t="str">
        <f t="shared" si="8"/>
        <v>F14AC00237</v>
      </c>
      <c r="B32" s="30"/>
      <c r="C32" s="37"/>
      <c r="D32" s="31"/>
      <c r="E32" s="25" t="str">
        <f t="shared" si="0"/>
        <v/>
      </c>
      <c r="F32" s="28">
        <f t="shared" si="1"/>
        <v>0</v>
      </c>
      <c r="G32" s="28">
        <f t="shared" si="2"/>
        <v>0</v>
      </c>
      <c r="H32" s="28">
        <f t="shared" si="3"/>
        <v>0</v>
      </c>
      <c r="I32" s="8">
        <f t="shared" si="4"/>
        <v>0</v>
      </c>
      <c r="J32" s="47"/>
      <c r="K32" s="47"/>
      <c r="L32" s="29"/>
      <c r="N32" s="8">
        <f t="shared" si="5"/>
        <v>0</v>
      </c>
      <c r="O32" s="8">
        <f t="shared" si="6"/>
        <v>0</v>
      </c>
      <c r="P32" s="8">
        <f t="shared" si="7"/>
        <v>0</v>
      </c>
    </row>
    <row r="33" spans="1:16" ht="23.1" hidden="1" customHeight="1" x14ac:dyDescent="0.3">
      <c r="A33" s="11" t="str">
        <f t="shared" si="8"/>
        <v>F14AC00237</v>
      </c>
      <c r="B33" s="30"/>
      <c r="C33" s="37"/>
      <c r="D33" s="31"/>
      <c r="E33" s="25" t="str">
        <f t="shared" si="0"/>
        <v/>
      </c>
      <c r="F33" s="28">
        <f t="shared" si="1"/>
        <v>0</v>
      </c>
      <c r="G33" s="28">
        <f t="shared" si="2"/>
        <v>0</v>
      </c>
      <c r="H33" s="28">
        <f t="shared" si="3"/>
        <v>0</v>
      </c>
      <c r="I33" s="8">
        <f t="shared" si="4"/>
        <v>0</v>
      </c>
      <c r="J33" s="47"/>
      <c r="K33" s="47"/>
      <c r="L33" s="29"/>
      <c r="N33" s="8">
        <f t="shared" si="5"/>
        <v>0</v>
      </c>
      <c r="O33" s="8">
        <f t="shared" si="6"/>
        <v>0</v>
      </c>
      <c r="P33" s="8">
        <f t="shared" si="7"/>
        <v>0</v>
      </c>
    </row>
    <row r="34" spans="1:16" ht="23.1" hidden="1" customHeight="1" x14ac:dyDescent="0.3">
      <c r="A34" s="11" t="str">
        <f t="shared" si="8"/>
        <v>F14AC00237</v>
      </c>
      <c r="B34" s="30"/>
      <c r="C34" s="37"/>
      <c r="D34" s="31"/>
      <c r="E34" s="25" t="str">
        <f t="shared" si="0"/>
        <v/>
      </c>
      <c r="F34" s="28">
        <f t="shared" si="1"/>
        <v>0</v>
      </c>
      <c r="G34" s="28">
        <f t="shared" si="2"/>
        <v>0</v>
      </c>
      <c r="H34" s="28">
        <f t="shared" si="3"/>
        <v>0</v>
      </c>
      <c r="I34" s="8">
        <f t="shared" si="4"/>
        <v>0</v>
      </c>
      <c r="J34" s="47"/>
      <c r="K34" s="47"/>
      <c r="L34" s="29"/>
      <c r="N34" s="8">
        <f t="shared" si="5"/>
        <v>0</v>
      </c>
      <c r="O34" s="8">
        <f t="shared" si="6"/>
        <v>0</v>
      </c>
      <c r="P34" s="8">
        <f t="shared" si="7"/>
        <v>0</v>
      </c>
    </row>
    <row r="35" spans="1:16" ht="23.1" hidden="1" customHeight="1" x14ac:dyDescent="0.3">
      <c r="A35" s="11" t="str">
        <f t="shared" si="8"/>
        <v>F14AC00237</v>
      </c>
      <c r="B35" s="30"/>
      <c r="C35" s="37"/>
      <c r="D35" s="31"/>
      <c r="E35" s="25" t="str">
        <f t="shared" si="0"/>
        <v/>
      </c>
      <c r="F35" s="28">
        <f t="shared" si="1"/>
        <v>0</v>
      </c>
      <c r="G35" s="28">
        <f t="shared" si="2"/>
        <v>0</v>
      </c>
      <c r="H35" s="28">
        <f t="shared" si="3"/>
        <v>0</v>
      </c>
      <c r="I35" s="8">
        <f t="shared" si="4"/>
        <v>0</v>
      </c>
      <c r="J35" s="47"/>
      <c r="K35" s="47"/>
      <c r="L35" s="29"/>
      <c r="N35" s="8">
        <f t="shared" si="5"/>
        <v>0</v>
      </c>
      <c r="O35" s="8">
        <f t="shared" si="6"/>
        <v>0</v>
      </c>
      <c r="P35" s="8">
        <f t="shared" si="7"/>
        <v>0</v>
      </c>
    </row>
    <row r="36" spans="1:16" ht="23.1" hidden="1" customHeight="1" x14ac:dyDescent="0.3">
      <c r="A36" s="11" t="str">
        <f t="shared" si="8"/>
        <v>F14AC00237</v>
      </c>
      <c r="B36" s="30"/>
      <c r="C36" s="37"/>
      <c r="D36" s="31"/>
      <c r="E36" s="25" t="str">
        <f t="shared" si="0"/>
        <v/>
      </c>
      <c r="F36" s="28">
        <f t="shared" si="1"/>
        <v>0</v>
      </c>
      <c r="G36" s="28">
        <f t="shared" si="2"/>
        <v>0</v>
      </c>
      <c r="H36" s="28">
        <f t="shared" si="3"/>
        <v>0</v>
      </c>
      <c r="I36" s="8">
        <f t="shared" si="4"/>
        <v>0</v>
      </c>
      <c r="J36" s="47"/>
      <c r="K36" s="47"/>
      <c r="L36" s="29"/>
      <c r="N36" s="8">
        <f t="shared" si="5"/>
        <v>0</v>
      </c>
      <c r="O36" s="8">
        <f t="shared" si="6"/>
        <v>0</v>
      </c>
      <c r="P36" s="8">
        <f t="shared" si="7"/>
        <v>0</v>
      </c>
    </row>
    <row r="37" spans="1:16" ht="12.75" customHeight="1" x14ac:dyDescent="0.25"/>
    <row r="38" spans="1:16" ht="12.75" customHeight="1" x14ac:dyDescent="0.25"/>
    <row r="39" spans="1:16" ht="12.75" customHeight="1" x14ac:dyDescent="0.25"/>
    <row r="40" spans="1:16" ht="12.75" customHeight="1" x14ac:dyDescent="0.25"/>
    <row r="41" spans="1:16" ht="12.75" hidden="1" customHeight="1" x14ac:dyDescent="0.25">
      <c r="A41" t="s">
        <v>15</v>
      </c>
      <c r="B41">
        <v>6</v>
      </c>
      <c r="C41" s="15">
        <v>39814</v>
      </c>
      <c r="D41" s="16"/>
      <c r="E41" s="16"/>
      <c r="F41" s="17">
        <v>39903</v>
      </c>
      <c r="G41" s="17">
        <v>39994</v>
      </c>
      <c r="H41" s="18">
        <v>40178</v>
      </c>
      <c r="I41" s="14"/>
      <c r="J41" s="48"/>
      <c r="K41" s="48"/>
      <c r="L41" s="14"/>
    </row>
    <row r="42" spans="1:16" ht="12.75" hidden="1" customHeight="1" x14ac:dyDescent="0.25">
      <c r="A42" t="s">
        <v>13</v>
      </c>
      <c r="B42">
        <v>4</v>
      </c>
      <c r="C42" s="19">
        <v>39815</v>
      </c>
      <c r="D42" s="13"/>
      <c r="E42" s="13"/>
      <c r="F42" s="14">
        <v>39994</v>
      </c>
      <c r="G42" s="14">
        <v>40086</v>
      </c>
      <c r="H42" s="20">
        <v>40268</v>
      </c>
      <c r="I42" s="14"/>
      <c r="J42" s="48"/>
      <c r="K42" s="48"/>
      <c r="L42" s="14"/>
    </row>
    <row r="43" spans="1:16" ht="12.75" hidden="1" customHeight="1" x14ac:dyDescent="0.25">
      <c r="A43" t="s">
        <v>14</v>
      </c>
      <c r="B43">
        <v>5</v>
      </c>
      <c r="C43" s="19">
        <v>39904</v>
      </c>
      <c r="D43" s="13"/>
      <c r="E43" s="13"/>
      <c r="F43" s="14">
        <v>39994</v>
      </c>
      <c r="G43" s="14">
        <v>40086</v>
      </c>
      <c r="H43" s="20">
        <v>40268</v>
      </c>
      <c r="I43" s="14"/>
      <c r="J43" s="48"/>
      <c r="K43" s="48"/>
      <c r="L43" s="14"/>
    </row>
    <row r="44" spans="1:16" ht="12.75" hidden="1" customHeight="1" x14ac:dyDescent="0.25">
      <c r="A44" t="s">
        <v>16</v>
      </c>
      <c r="B44" t="s">
        <v>17</v>
      </c>
      <c r="C44" s="19">
        <v>39905</v>
      </c>
      <c r="D44" s="13"/>
      <c r="E44" s="13"/>
      <c r="F44" s="14">
        <v>40086</v>
      </c>
      <c r="G44" s="14">
        <v>40178</v>
      </c>
      <c r="H44" s="20">
        <v>40359</v>
      </c>
      <c r="I44" s="14"/>
      <c r="J44" s="48"/>
      <c r="K44" s="48"/>
      <c r="L44" s="14"/>
    </row>
    <row r="45" spans="1:16" ht="12.75" hidden="1" customHeight="1" x14ac:dyDescent="0.25">
      <c r="C45" s="19">
        <v>39995</v>
      </c>
      <c r="D45" s="13"/>
      <c r="E45" s="13"/>
      <c r="F45" s="14">
        <v>40086</v>
      </c>
      <c r="G45" s="14">
        <v>40178</v>
      </c>
      <c r="H45" s="20">
        <v>40359</v>
      </c>
      <c r="I45" s="14"/>
      <c r="J45" s="48"/>
      <c r="K45" s="48"/>
      <c r="L45" s="14"/>
    </row>
    <row r="46" spans="1:16" ht="12.75" hidden="1" customHeight="1" x14ac:dyDescent="0.25">
      <c r="C46" s="19">
        <v>39996</v>
      </c>
      <c r="D46" s="13"/>
      <c r="E46" s="13"/>
      <c r="F46" s="14">
        <v>40178</v>
      </c>
      <c r="G46" s="14">
        <v>40268</v>
      </c>
      <c r="H46" s="20">
        <v>40451</v>
      </c>
      <c r="I46" s="14"/>
      <c r="J46" s="48"/>
      <c r="K46" s="48"/>
      <c r="L46" s="14"/>
    </row>
    <row r="47" spans="1:16" ht="12.75" hidden="1" customHeight="1" x14ac:dyDescent="0.25">
      <c r="C47" s="19">
        <v>40087</v>
      </c>
      <c r="D47" s="13"/>
      <c r="E47" s="13"/>
      <c r="F47" s="14">
        <v>40178</v>
      </c>
      <c r="G47" s="14">
        <v>40268</v>
      </c>
      <c r="H47" s="20">
        <v>40451</v>
      </c>
      <c r="I47" s="14"/>
      <c r="J47" s="48"/>
      <c r="K47" s="48"/>
      <c r="L47" s="14"/>
    </row>
    <row r="48" spans="1:16" ht="12.75" hidden="1" customHeight="1" thickBot="1" x14ac:dyDescent="0.3">
      <c r="C48" s="21">
        <v>40088</v>
      </c>
      <c r="D48" s="22"/>
      <c r="E48" s="22"/>
      <c r="F48" s="23">
        <v>40268</v>
      </c>
      <c r="G48" s="23">
        <v>40359</v>
      </c>
      <c r="H48" s="24">
        <v>40543</v>
      </c>
      <c r="I48" s="14"/>
      <c r="J48" s="48"/>
      <c r="K48" s="48"/>
      <c r="L48" s="14"/>
    </row>
    <row r="49" spans="1:12" ht="12.75" hidden="1" customHeight="1" x14ac:dyDescent="0.25">
      <c r="A49" t="s">
        <v>15</v>
      </c>
      <c r="B49">
        <v>1</v>
      </c>
      <c r="C49" s="15">
        <v>40179</v>
      </c>
      <c r="D49" s="16"/>
      <c r="E49" s="16"/>
      <c r="F49" s="17">
        <v>40268</v>
      </c>
      <c r="G49" s="17">
        <v>40359</v>
      </c>
      <c r="H49" s="18">
        <v>40543</v>
      </c>
      <c r="I49" s="14"/>
      <c r="J49" s="48"/>
      <c r="K49" s="48"/>
      <c r="L49" s="14"/>
    </row>
    <row r="50" spans="1:12" ht="12.75" hidden="1" customHeight="1" x14ac:dyDescent="0.25">
      <c r="A50" t="s">
        <v>13</v>
      </c>
      <c r="B50">
        <v>4</v>
      </c>
      <c r="C50" s="19">
        <v>40180</v>
      </c>
      <c r="D50" s="13"/>
      <c r="E50" s="13"/>
      <c r="F50" s="14">
        <v>40359</v>
      </c>
      <c r="G50" s="14">
        <v>40451</v>
      </c>
      <c r="H50" s="20">
        <v>40633</v>
      </c>
      <c r="I50" s="14"/>
      <c r="J50" s="48"/>
      <c r="K50" s="48"/>
      <c r="L50" s="14"/>
    </row>
    <row r="51" spans="1:12" ht="12.75" hidden="1" customHeight="1" x14ac:dyDescent="0.25">
      <c r="A51" t="s">
        <v>14</v>
      </c>
      <c r="B51">
        <v>2</v>
      </c>
      <c r="C51" s="19">
        <v>40269</v>
      </c>
      <c r="D51" s="13"/>
      <c r="E51" s="13"/>
      <c r="F51" s="14">
        <v>40359</v>
      </c>
      <c r="G51" s="14">
        <v>40451</v>
      </c>
      <c r="H51" s="20">
        <v>40633</v>
      </c>
      <c r="I51" s="14"/>
      <c r="J51" s="48"/>
      <c r="K51" s="48"/>
      <c r="L51" s="14"/>
    </row>
    <row r="52" spans="1:12" ht="12.75" hidden="1" customHeight="1" x14ac:dyDescent="0.25">
      <c r="A52" t="s">
        <v>16</v>
      </c>
      <c r="B52" t="s">
        <v>17</v>
      </c>
      <c r="C52" s="19">
        <v>40270</v>
      </c>
      <c r="D52" s="13"/>
      <c r="E52" s="13"/>
      <c r="F52" s="14">
        <v>40451</v>
      </c>
      <c r="G52" s="14">
        <v>40543</v>
      </c>
      <c r="H52" s="20">
        <v>40724</v>
      </c>
      <c r="I52" s="14"/>
      <c r="J52" s="48"/>
      <c r="K52" s="48"/>
      <c r="L52" s="14"/>
    </row>
    <row r="53" spans="1:12" ht="12.75" hidden="1" customHeight="1" x14ac:dyDescent="0.25">
      <c r="C53" s="19">
        <v>40360</v>
      </c>
      <c r="D53" s="13"/>
      <c r="E53" s="13"/>
      <c r="F53" s="14">
        <v>40451</v>
      </c>
      <c r="G53" s="14">
        <v>40543</v>
      </c>
      <c r="H53" s="20">
        <v>40724</v>
      </c>
      <c r="I53" s="14"/>
      <c r="J53" s="48"/>
      <c r="K53" s="48"/>
      <c r="L53" s="14"/>
    </row>
    <row r="54" spans="1:12" ht="12.75" hidden="1" customHeight="1" x14ac:dyDescent="0.25">
      <c r="C54" s="19">
        <v>40361</v>
      </c>
      <c r="D54" s="13"/>
      <c r="E54" s="13"/>
      <c r="F54" s="14">
        <v>40543</v>
      </c>
      <c r="G54" s="14">
        <v>40633</v>
      </c>
      <c r="H54" s="20">
        <v>40816</v>
      </c>
      <c r="I54" s="14"/>
      <c r="J54" s="48"/>
      <c r="K54" s="48"/>
      <c r="L54" s="14"/>
    </row>
    <row r="55" spans="1:12" ht="12.75" hidden="1" customHeight="1" x14ac:dyDescent="0.25">
      <c r="C55" s="19">
        <v>40452</v>
      </c>
      <c r="D55" s="13"/>
      <c r="E55" s="13"/>
      <c r="F55" s="14">
        <v>40543</v>
      </c>
      <c r="G55" s="14">
        <v>40633</v>
      </c>
      <c r="H55" s="20">
        <v>40816</v>
      </c>
      <c r="I55" s="14"/>
      <c r="J55" s="48"/>
      <c r="K55" s="48"/>
      <c r="L55" s="14"/>
    </row>
    <row r="56" spans="1:12" ht="12.75" hidden="1" customHeight="1" thickBot="1" x14ac:dyDescent="0.3">
      <c r="C56" s="21">
        <v>40453</v>
      </c>
      <c r="D56" s="22"/>
      <c r="E56" s="22"/>
      <c r="F56" s="23">
        <v>40633</v>
      </c>
      <c r="G56" s="23">
        <v>40724</v>
      </c>
      <c r="H56" s="24">
        <v>40908</v>
      </c>
      <c r="I56" s="14"/>
      <c r="J56" s="48"/>
      <c r="K56" s="48"/>
      <c r="L56" s="14"/>
    </row>
    <row r="57" spans="1:12" ht="12.75" hidden="1" customHeight="1" x14ac:dyDescent="0.25">
      <c r="C57" s="15">
        <v>40544</v>
      </c>
      <c r="D57" s="16"/>
      <c r="E57" s="16"/>
      <c r="F57" s="17">
        <v>40633</v>
      </c>
      <c r="G57" s="17">
        <v>40724</v>
      </c>
      <c r="H57" s="18">
        <v>40908</v>
      </c>
      <c r="I57" s="14"/>
      <c r="J57" s="48"/>
      <c r="K57" s="48"/>
      <c r="L57" s="14"/>
    </row>
    <row r="58" spans="1:12" ht="12.75" hidden="1" customHeight="1" x14ac:dyDescent="0.25">
      <c r="C58" s="19">
        <v>40545</v>
      </c>
      <c r="D58" s="13"/>
      <c r="E58" s="13"/>
      <c r="F58" s="14">
        <v>40724</v>
      </c>
      <c r="G58" s="14">
        <v>40816</v>
      </c>
      <c r="H58" s="20">
        <v>40999</v>
      </c>
      <c r="I58" s="14"/>
      <c r="J58" s="48"/>
      <c r="K58" s="48"/>
      <c r="L58" s="14"/>
    </row>
    <row r="59" spans="1:12" ht="12.75" hidden="1" customHeight="1" x14ac:dyDescent="0.25">
      <c r="C59" s="19">
        <v>40634</v>
      </c>
      <c r="D59" s="13"/>
      <c r="E59" s="13"/>
      <c r="F59" s="14">
        <v>40724</v>
      </c>
      <c r="G59" s="14">
        <v>40816</v>
      </c>
      <c r="H59" s="20">
        <v>40999</v>
      </c>
      <c r="I59" s="14"/>
      <c r="J59" s="48"/>
      <c r="K59" s="48"/>
      <c r="L59" s="14"/>
    </row>
    <row r="60" spans="1:12" ht="12.75" hidden="1" customHeight="1" x14ac:dyDescent="0.25">
      <c r="C60" s="19">
        <v>40635</v>
      </c>
      <c r="D60" s="13"/>
      <c r="E60" s="13"/>
      <c r="F60" s="14">
        <v>40816</v>
      </c>
      <c r="G60" s="14">
        <v>40908</v>
      </c>
      <c r="H60" s="20">
        <v>41090</v>
      </c>
      <c r="I60" s="14"/>
      <c r="J60" s="48"/>
      <c r="K60" s="48"/>
      <c r="L60" s="14"/>
    </row>
    <row r="61" spans="1:12" ht="12.75" hidden="1" customHeight="1" x14ac:dyDescent="0.25">
      <c r="C61" s="19">
        <v>40725</v>
      </c>
      <c r="D61" s="13"/>
      <c r="E61" s="13"/>
      <c r="F61" s="14">
        <v>40816</v>
      </c>
      <c r="G61" s="14">
        <v>40908</v>
      </c>
      <c r="H61" s="20">
        <v>41090</v>
      </c>
      <c r="I61" s="14"/>
      <c r="J61" s="48"/>
      <c r="K61" s="48"/>
      <c r="L61" s="14"/>
    </row>
    <row r="62" spans="1:12" ht="12.75" hidden="1" customHeight="1" x14ac:dyDescent="0.25">
      <c r="C62" s="19">
        <v>40726</v>
      </c>
      <c r="D62" s="13"/>
      <c r="E62" s="13"/>
      <c r="F62" s="14">
        <v>40908</v>
      </c>
      <c r="G62" s="14">
        <v>40999</v>
      </c>
      <c r="H62" s="20">
        <v>41182</v>
      </c>
      <c r="I62" s="14"/>
      <c r="J62" s="48"/>
      <c r="K62" s="48"/>
      <c r="L62" s="14"/>
    </row>
    <row r="63" spans="1:12" ht="12.75" hidden="1" customHeight="1" x14ac:dyDescent="0.25">
      <c r="C63" s="19">
        <v>40817</v>
      </c>
      <c r="D63" s="13"/>
      <c r="E63" s="13"/>
      <c r="F63" s="14">
        <v>40908</v>
      </c>
      <c r="G63" s="14">
        <v>40999</v>
      </c>
      <c r="H63" s="20">
        <v>41182</v>
      </c>
      <c r="I63" s="14"/>
      <c r="J63" s="48"/>
      <c r="K63" s="48"/>
      <c r="L63" s="14"/>
    </row>
    <row r="64" spans="1:12" ht="12.75" hidden="1" customHeight="1" thickBot="1" x14ac:dyDescent="0.3">
      <c r="C64" s="21">
        <v>40818</v>
      </c>
      <c r="D64" s="22"/>
      <c r="E64" s="22"/>
      <c r="F64" s="23">
        <v>40999</v>
      </c>
      <c r="G64" s="23">
        <v>41090</v>
      </c>
      <c r="H64" s="24">
        <v>41274</v>
      </c>
      <c r="I64" s="14"/>
      <c r="J64" s="48"/>
      <c r="K64" s="48"/>
      <c r="L64" s="14"/>
    </row>
    <row r="65" spans="3:12" ht="12.75" hidden="1" customHeight="1" x14ac:dyDescent="0.25">
      <c r="C65" s="15">
        <v>40909</v>
      </c>
      <c r="D65" s="16"/>
      <c r="E65" s="16"/>
      <c r="F65" s="17">
        <v>40999</v>
      </c>
      <c r="G65" s="17">
        <v>41090</v>
      </c>
      <c r="H65" s="18">
        <v>41274</v>
      </c>
      <c r="I65" s="14"/>
      <c r="J65" s="48"/>
      <c r="K65" s="48"/>
      <c r="L65" s="14"/>
    </row>
    <row r="66" spans="3:12" ht="12.75" hidden="1" customHeight="1" x14ac:dyDescent="0.25">
      <c r="C66" s="19">
        <v>40910</v>
      </c>
      <c r="D66" s="13"/>
      <c r="E66" s="13"/>
      <c r="F66" s="14">
        <v>41090</v>
      </c>
      <c r="G66" s="14">
        <v>41182</v>
      </c>
      <c r="H66" s="20">
        <v>41364</v>
      </c>
      <c r="I66" s="14"/>
      <c r="J66" s="48"/>
      <c r="K66" s="48"/>
      <c r="L66" s="14"/>
    </row>
    <row r="67" spans="3:12" ht="12.75" hidden="1" customHeight="1" x14ac:dyDescent="0.25">
      <c r="C67" s="19">
        <v>41000</v>
      </c>
      <c r="D67" s="13"/>
      <c r="E67" s="13"/>
      <c r="F67" s="14">
        <v>41090</v>
      </c>
      <c r="G67" s="14">
        <v>41182</v>
      </c>
      <c r="H67" s="20">
        <v>41364</v>
      </c>
      <c r="I67" s="14"/>
      <c r="J67" s="48"/>
      <c r="K67" s="48"/>
      <c r="L67" s="14"/>
    </row>
    <row r="68" spans="3:12" ht="12.75" hidden="1" customHeight="1" x14ac:dyDescent="0.25">
      <c r="C68" s="19">
        <v>41001</v>
      </c>
      <c r="D68" s="13"/>
      <c r="E68" s="13"/>
      <c r="F68" s="14">
        <v>41182</v>
      </c>
      <c r="G68" s="14">
        <v>41274</v>
      </c>
      <c r="H68" s="20">
        <v>41455</v>
      </c>
      <c r="I68" s="14"/>
      <c r="J68" s="48"/>
      <c r="K68" s="48"/>
      <c r="L68" s="14"/>
    </row>
    <row r="69" spans="3:12" ht="12.75" hidden="1" customHeight="1" x14ac:dyDescent="0.25">
      <c r="C69" s="19">
        <v>41091</v>
      </c>
      <c r="D69" s="13"/>
      <c r="E69" s="13"/>
      <c r="F69" s="14">
        <v>41182</v>
      </c>
      <c r="G69" s="14">
        <v>41274</v>
      </c>
      <c r="H69" s="20">
        <v>41455</v>
      </c>
      <c r="I69" s="14"/>
      <c r="J69" s="48"/>
      <c r="K69" s="48"/>
      <c r="L69" s="14"/>
    </row>
    <row r="70" spans="3:12" ht="12.75" hidden="1" customHeight="1" x14ac:dyDescent="0.25">
      <c r="C70" s="19">
        <v>41092</v>
      </c>
      <c r="D70" s="13"/>
      <c r="E70" s="13"/>
      <c r="F70" s="14">
        <v>41274</v>
      </c>
      <c r="G70" s="14">
        <v>41364</v>
      </c>
      <c r="H70" s="20">
        <v>41547</v>
      </c>
      <c r="I70" s="14"/>
      <c r="J70" s="48"/>
      <c r="K70" s="48"/>
      <c r="L70" s="14"/>
    </row>
    <row r="71" spans="3:12" ht="12.75" hidden="1" customHeight="1" x14ac:dyDescent="0.25">
      <c r="C71" s="19">
        <v>41183</v>
      </c>
      <c r="D71" s="13"/>
      <c r="E71" s="13"/>
      <c r="F71" s="14">
        <v>41274</v>
      </c>
      <c r="G71" s="14">
        <v>41364</v>
      </c>
      <c r="H71" s="20">
        <v>41547</v>
      </c>
      <c r="I71" s="14"/>
      <c r="J71" s="48"/>
      <c r="K71" s="48"/>
      <c r="L71" s="14"/>
    </row>
    <row r="72" spans="3:12" ht="12.75" hidden="1" customHeight="1" thickBot="1" x14ac:dyDescent="0.3">
      <c r="C72" s="21">
        <v>41184</v>
      </c>
      <c r="D72" s="22"/>
      <c r="E72" s="22"/>
      <c r="F72" s="23">
        <v>41364</v>
      </c>
      <c r="G72" s="23">
        <v>41455</v>
      </c>
      <c r="H72" s="24">
        <v>41639</v>
      </c>
      <c r="I72" s="14"/>
      <c r="J72" s="48"/>
      <c r="K72" s="48"/>
      <c r="L72" s="14"/>
    </row>
    <row r="73" spans="3:12" ht="12.75" hidden="1" customHeight="1" x14ac:dyDescent="0.25">
      <c r="C73" s="15">
        <v>41275</v>
      </c>
      <c r="D73" s="16"/>
      <c r="E73" s="16"/>
      <c r="F73" s="17">
        <v>41364</v>
      </c>
      <c r="G73" s="17">
        <v>41455</v>
      </c>
      <c r="H73" s="18">
        <v>41639</v>
      </c>
      <c r="I73" s="14"/>
      <c r="J73" s="48"/>
      <c r="K73" s="48"/>
      <c r="L73" s="14"/>
    </row>
    <row r="74" spans="3:12" ht="12.75" hidden="1" customHeight="1" x14ac:dyDescent="0.25">
      <c r="C74" s="19">
        <v>41276</v>
      </c>
      <c r="D74" s="13"/>
      <c r="E74" s="13"/>
      <c r="F74" s="14">
        <v>41455</v>
      </c>
      <c r="G74" s="14">
        <v>41547</v>
      </c>
      <c r="H74" s="20">
        <v>41729</v>
      </c>
      <c r="I74" s="14"/>
      <c r="J74" s="48"/>
      <c r="K74" s="48"/>
      <c r="L74" s="14"/>
    </row>
    <row r="75" spans="3:12" ht="12.75" hidden="1" customHeight="1" x14ac:dyDescent="0.25">
      <c r="C75" s="19">
        <v>41365</v>
      </c>
      <c r="D75" s="13"/>
      <c r="E75" s="13"/>
      <c r="F75" s="14">
        <v>41455</v>
      </c>
      <c r="G75" s="14">
        <v>41547</v>
      </c>
      <c r="H75" s="20">
        <v>41729</v>
      </c>
      <c r="I75" s="14"/>
      <c r="J75" s="48"/>
      <c r="K75" s="48"/>
      <c r="L75" s="14"/>
    </row>
    <row r="76" spans="3:12" ht="12.75" hidden="1" customHeight="1" x14ac:dyDescent="0.25">
      <c r="C76" s="19">
        <v>41366</v>
      </c>
      <c r="D76" s="13"/>
      <c r="E76" s="13"/>
      <c r="F76" s="14">
        <v>41547</v>
      </c>
      <c r="G76" s="14">
        <v>41639</v>
      </c>
      <c r="H76" s="20">
        <v>41820</v>
      </c>
      <c r="I76" s="14"/>
      <c r="J76" s="48"/>
      <c r="K76" s="48"/>
      <c r="L76" s="14"/>
    </row>
    <row r="77" spans="3:12" ht="12.75" hidden="1" customHeight="1" x14ac:dyDescent="0.25">
      <c r="C77" s="19">
        <v>41456</v>
      </c>
      <c r="D77" s="13"/>
      <c r="E77" s="13"/>
      <c r="F77" s="14">
        <v>41547</v>
      </c>
      <c r="G77" s="14">
        <v>41639</v>
      </c>
      <c r="H77" s="20">
        <v>41820</v>
      </c>
      <c r="I77" s="14"/>
      <c r="J77" s="48"/>
      <c r="K77" s="48"/>
      <c r="L77" s="14"/>
    </row>
    <row r="78" spans="3:12" ht="12.75" hidden="1" customHeight="1" x14ac:dyDescent="0.25">
      <c r="C78" s="19">
        <v>41457</v>
      </c>
      <c r="D78" s="13"/>
      <c r="E78" s="13"/>
      <c r="F78" s="14">
        <v>41639</v>
      </c>
      <c r="G78" s="14">
        <v>41729</v>
      </c>
      <c r="H78" s="20">
        <v>41912</v>
      </c>
      <c r="I78" s="14"/>
      <c r="J78" s="48"/>
      <c r="K78" s="48"/>
      <c r="L78" s="14"/>
    </row>
    <row r="79" spans="3:12" ht="12.75" hidden="1" customHeight="1" x14ac:dyDescent="0.25">
      <c r="C79" s="19">
        <v>41548</v>
      </c>
      <c r="D79" s="13"/>
      <c r="E79" s="13"/>
      <c r="F79" s="14">
        <v>41639</v>
      </c>
      <c r="G79" s="14">
        <v>41729</v>
      </c>
      <c r="H79" s="20">
        <v>41912</v>
      </c>
      <c r="I79" s="14"/>
      <c r="J79" s="48"/>
      <c r="K79" s="48"/>
      <c r="L79" s="14"/>
    </row>
    <row r="80" spans="3:12" ht="12.75" hidden="1" customHeight="1" thickBot="1" x14ac:dyDescent="0.3">
      <c r="C80" s="21">
        <v>41549</v>
      </c>
      <c r="D80" s="22"/>
      <c r="E80" s="22"/>
      <c r="F80" s="23">
        <v>41729</v>
      </c>
      <c r="G80" s="23">
        <v>41820</v>
      </c>
      <c r="H80" s="24">
        <v>42004</v>
      </c>
      <c r="I80" s="14"/>
      <c r="J80" s="48"/>
      <c r="K80" s="48"/>
      <c r="L80" s="14"/>
    </row>
    <row r="81" spans="3:12" ht="12.75" hidden="1" customHeight="1" x14ac:dyDescent="0.25">
      <c r="C81" s="15">
        <v>41640</v>
      </c>
      <c r="D81" s="16"/>
      <c r="E81" s="16"/>
      <c r="F81" s="17">
        <v>41729</v>
      </c>
      <c r="G81" s="17">
        <v>41820</v>
      </c>
      <c r="H81" s="18">
        <v>42004</v>
      </c>
      <c r="I81" s="14"/>
      <c r="J81" s="48"/>
      <c r="K81" s="48"/>
      <c r="L81" s="14"/>
    </row>
    <row r="82" spans="3:12" ht="12.75" hidden="1" customHeight="1" x14ac:dyDescent="0.25">
      <c r="C82" s="19">
        <v>41641</v>
      </c>
      <c r="D82" s="13"/>
      <c r="E82" s="13"/>
      <c r="F82" s="14">
        <v>41820</v>
      </c>
      <c r="G82" s="14">
        <v>41912</v>
      </c>
      <c r="H82" s="20">
        <v>42094</v>
      </c>
      <c r="I82" s="14"/>
      <c r="J82" s="48"/>
      <c r="K82" s="48"/>
      <c r="L82" s="14"/>
    </row>
    <row r="83" spans="3:12" ht="12.75" hidden="1" customHeight="1" x14ac:dyDescent="0.25">
      <c r="C83" s="19">
        <v>41730</v>
      </c>
      <c r="D83" s="13"/>
      <c r="E83" s="13"/>
      <c r="F83" s="14">
        <v>41820</v>
      </c>
      <c r="G83" s="14">
        <v>41912</v>
      </c>
      <c r="H83" s="20">
        <v>42094</v>
      </c>
      <c r="I83" s="14"/>
      <c r="J83" s="48"/>
      <c r="K83" s="48"/>
      <c r="L83" s="14"/>
    </row>
    <row r="84" spans="3:12" ht="12.75" hidden="1" customHeight="1" x14ac:dyDescent="0.25">
      <c r="C84" s="19">
        <v>41731</v>
      </c>
      <c r="D84" s="13"/>
      <c r="E84" s="13"/>
      <c r="F84" s="14">
        <v>41912</v>
      </c>
      <c r="G84" s="14">
        <v>42004</v>
      </c>
      <c r="H84" s="20">
        <v>42185</v>
      </c>
      <c r="I84" s="14"/>
      <c r="J84" s="48"/>
      <c r="K84" s="48"/>
      <c r="L84" s="14"/>
    </row>
    <row r="85" spans="3:12" ht="12.75" hidden="1" customHeight="1" x14ac:dyDescent="0.25">
      <c r="C85" s="19">
        <v>41821</v>
      </c>
      <c r="D85" s="13"/>
      <c r="E85" s="13"/>
      <c r="F85" s="14">
        <v>41912</v>
      </c>
      <c r="G85" s="14">
        <v>42004</v>
      </c>
      <c r="H85" s="20">
        <v>42185</v>
      </c>
      <c r="I85" s="14"/>
      <c r="J85" s="48"/>
      <c r="K85" s="48"/>
      <c r="L85" s="14"/>
    </row>
    <row r="86" spans="3:12" ht="12.75" hidden="1" customHeight="1" x14ac:dyDescent="0.25">
      <c r="C86" s="19">
        <v>41822</v>
      </c>
      <c r="D86" s="13"/>
      <c r="E86" s="13"/>
      <c r="F86" s="14">
        <v>42004</v>
      </c>
      <c r="G86" s="14">
        <v>42094</v>
      </c>
      <c r="H86" s="20">
        <v>42277</v>
      </c>
      <c r="I86" s="14"/>
      <c r="J86" s="48"/>
      <c r="K86" s="48"/>
      <c r="L86" s="14"/>
    </row>
    <row r="87" spans="3:12" ht="12.75" hidden="1" customHeight="1" x14ac:dyDescent="0.25">
      <c r="C87" s="19">
        <v>41913</v>
      </c>
      <c r="D87" s="13"/>
      <c r="E87" s="13"/>
      <c r="F87" s="14">
        <v>42004</v>
      </c>
      <c r="G87" s="14">
        <v>42094</v>
      </c>
      <c r="H87" s="20">
        <v>42277</v>
      </c>
      <c r="I87" s="14"/>
      <c r="J87" s="48"/>
      <c r="K87" s="48"/>
      <c r="L87" s="14"/>
    </row>
    <row r="88" spans="3:12" ht="12.75" hidden="1" customHeight="1" thickBot="1" x14ac:dyDescent="0.3">
      <c r="C88" s="21">
        <v>41914</v>
      </c>
      <c r="D88" s="22"/>
      <c r="E88" s="22"/>
      <c r="F88" s="23">
        <v>42094</v>
      </c>
      <c r="G88" s="23">
        <v>42185</v>
      </c>
      <c r="H88" s="24">
        <v>42369</v>
      </c>
      <c r="I88" s="14"/>
      <c r="J88" s="48"/>
      <c r="K88" s="48"/>
      <c r="L88" s="14"/>
    </row>
    <row r="89" spans="3:12" ht="12.75" hidden="1" customHeight="1" x14ac:dyDescent="0.25">
      <c r="C89" s="15">
        <v>42005</v>
      </c>
      <c r="D89" s="16"/>
      <c r="E89" s="16"/>
      <c r="F89" s="17">
        <v>42094</v>
      </c>
      <c r="G89" s="17">
        <v>42185</v>
      </c>
      <c r="H89" s="18">
        <v>42369</v>
      </c>
      <c r="I89" s="14"/>
      <c r="J89" s="48"/>
      <c r="K89" s="48"/>
      <c r="L89" s="14"/>
    </row>
    <row r="90" spans="3:12" ht="12.75" hidden="1" customHeight="1" x14ac:dyDescent="0.25">
      <c r="C90" s="19">
        <v>42006</v>
      </c>
      <c r="D90" s="13"/>
      <c r="E90" s="13"/>
      <c r="F90" s="14">
        <v>42185</v>
      </c>
      <c r="G90" s="14">
        <v>42277</v>
      </c>
      <c r="H90" s="20">
        <v>42460</v>
      </c>
      <c r="I90" s="14"/>
      <c r="J90" s="48"/>
      <c r="K90" s="48"/>
      <c r="L90" s="14"/>
    </row>
    <row r="91" spans="3:12" ht="12.75" hidden="1" customHeight="1" x14ac:dyDescent="0.25">
      <c r="C91" s="19">
        <v>42095</v>
      </c>
      <c r="D91" s="13"/>
      <c r="E91" s="13"/>
      <c r="F91" s="14">
        <v>42185</v>
      </c>
      <c r="G91" s="14">
        <v>42277</v>
      </c>
      <c r="H91" s="20">
        <v>42460</v>
      </c>
      <c r="I91" s="14"/>
      <c r="J91" s="48"/>
      <c r="K91" s="48"/>
      <c r="L91" s="14"/>
    </row>
    <row r="92" spans="3:12" ht="12.75" hidden="1" customHeight="1" x14ac:dyDescent="0.25">
      <c r="C92" s="19">
        <v>42096</v>
      </c>
      <c r="D92" s="13"/>
      <c r="E92" s="13"/>
      <c r="F92" s="14">
        <v>42277</v>
      </c>
      <c r="G92" s="14">
        <v>42369</v>
      </c>
      <c r="H92" s="20">
        <v>42551</v>
      </c>
      <c r="I92" s="14"/>
      <c r="J92" s="48"/>
      <c r="K92" s="48"/>
      <c r="L92" s="14"/>
    </row>
    <row r="93" spans="3:12" ht="12.75" hidden="1" customHeight="1" x14ac:dyDescent="0.25">
      <c r="C93" s="19">
        <v>42186</v>
      </c>
      <c r="D93" s="13"/>
      <c r="E93" s="13"/>
      <c r="F93" s="14">
        <v>42277</v>
      </c>
      <c r="G93" s="14">
        <v>42369</v>
      </c>
      <c r="H93" s="20">
        <v>42551</v>
      </c>
      <c r="I93" s="14"/>
      <c r="J93" s="48"/>
      <c r="K93" s="48"/>
      <c r="L93" s="14"/>
    </row>
    <row r="94" spans="3:12" ht="12.75" hidden="1" customHeight="1" x14ac:dyDescent="0.25">
      <c r="C94" s="19">
        <v>42187</v>
      </c>
      <c r="D94" s="13"/>
      <c r="E94" s="13"/>
      <c r="F94" s="14">
        <v>42369</v>
      </c>
      <c r="G94" s="14">
        <v>42460</v>
      </c>
      <c r="H94" s="20">
        <v>42643</v>
      </c>
      <c r="I94" s="14"/>
      <c r="J94" s="48"/>
      <c r="K94" s="48"/>
      <c r="L94" s="14"/>
    </row>
    <row r="95" spans="3:12" ht="12.75" hidden="1" customHeight="1" x14ac:dyDescent="0.25">
      <c r="C95" s="19">
        <v>42278</v>
      </c>
      <c r="D95" s="13"/>
      <c r="E95" s="13"/>
      <c r="F95" s="14">
        <v>42369</v>
      </c>
      <c r="G95" s="14">
        <v>42460</v>
      </c>
      <c r="H95" s="20">
        <v>42643</v>
      </c>
      <c r="I95" s="14"/>
      <c r="J95" s="48"/>
      <c r="K95" s="48"/>
      <c r="L95" s="14"/>
    </row>
    <row r="96" spans="3:12" ht="12.75" hidden="1" customHeight="1" thickBot="1" x14ac:dyDescent="0.3">
      <c r="C96" s="21">
        <v>42279</v>
      </c>
      <c r="D96" s="22"/>
      <c r="E96" s="22"/>
      <c r="F96" s="23">
        <v>42460</v>
      </c>
      <c r="G96" s="23">
        <v>42551</v>
      </c>
      <c r="H96" s="24">
        <v>42735</v>
      </c>
      <c r="I96" s="14"/>
      <c r="J96" s="48"/>
      <c r="K96" s="48"/>
      <c r="L96" s="14"/>
    </row>
    <row r="97" spans="3:12" ht="12.75" hidden="1" customHeight="1" x14ac:dyDescent="0.25">
      <c r="C97" s="15">
        <v>42370</v>
      </c>
      <c r="D97" s="16"/>
      <c r="E97" s="16"/>
      <c r="F97" s="17">
        <v>42460</v>
      </c>
      <c r="G97" s="17">
        <v>42551</v>
      </c>
      <c r="H97" s="18">
        <v>42735</v>
      </c>
      <c r="I97" s="14"/>
      <c r="J97" s="48"/>
      <c r="K97" s="48"/>
      <c r="L97" s="14"/>
    </row>
    <row r="98" spans="3:12" ht="12.75" hidden="1" customHeight="1" x14ac:dyDescent="0.25">
      <c r="C98" s="19">
        <v>42371</v>
      </c>
      <c r="D98" s="13"/>
      <c r="E98" s="13"/>
      <c r="F98" s="14">
        <v>42551</v>
      </c>
      <c r="G98" s="14">
        <v>42643</v>
      </c>
      <c r="H98" s="20">
        <v>42825</v>
      </c>
      <c r="I98" s="14"/>
      <c r="J98" s="48"/>
      <c r="K98" s="48"/>
      <c r="L98" s="14"/>
    </row>
    <row r="99" spans="3:12" ht="12.75" hidden="1" customHeight="1" x14ac:dyDescent="0.25">
      <c r="C99" s="19">
        <v>42461</v>
      </c>
      <c r="D99" s="13"/>
      <c r="E99" s="13"/>
      <c r="F99" s="14">
        <v>42551</v>
      </c>
      <c r="G99" s="14">
        <v>42643</v>
      </c>
      <c r="H99" s="20">
        <v>42825</v>
      </c>
      <c r="I99" s="14"/>
      <c r="J99" s="48"/>
      <c r="K99" s="48"/>
      <c r="L99" s="14"/>
    </row>
    <row r="100" spans="3:12" ht="12.75" hidden="1" customHeight="1" x14ac:dyDescent="0.25">
      <c r="C100" s="19">
        <v>42462</v>
      </c>
      <c r="D100" s="13"/>
      <c r="E100" s="13"/>
      <c r="F100" s="14">
        <v>42643</v>
      </c>
      <c r="G100" s="14">
        <v>42735</v>
      </c>
      <c r="H100" s="20">
        <v>42916</v>
      </c>
      <c r="I100" s="14"/>
      <c r="J100" s="48"/>
      <c r="K100" s="48"/>
      <c r="L100" s="14"/>
    </row>
    <row r="101" spans="3:12" ht="12.75" hidden="1" customHeight="1" x14ac:dyDescent="0.25">
      <c r="C101" s="19">
        <v>42552</v>
      </c>
      <c r="D101" s="13"/>
      <c r="E101" s="13"/>
      <c r="F101" s="14">
        <v>42643</v>
      </c>
      <c r="G101" s="14">
        <v>42735</v>
      </c>
      <c r="H101" s="20">
        <v>42916</v>
      </c>
      <c r="I101" s="14"/>
      <c r="J101" s="48"/>
      <c r="K101" s="48"/>
      <c r="L101" s="14"/>
    </row>
    <row r="102" spans="3:12" ht="12.75" hidden="1" customHeight="1" x14ac:dyDescent="0.25">
      <c r="C102" s="19">
        <v>42553</v>
      </c>
      <c r="D102" s="13"/>
      <c r="E102" s="13"/>
      <c r="F102" s="14">
        <v>42735</v>
      </c>
      <c r="G102" s="14">
        <v>42825</v>
      </c>
      <c r="H102" s="20">
        <v>43008</v>
      </c>
      <c r="I102" s="14"/>
      <c r="J102" s="48"/>
      <c r="K102" s="48"/>
      <c r="L102" s="14"/>
    </row>
    <row r="103" spans="3:12" ht="12.75" hidden="1" customHeight="1" x14ac:dyDescent="0.25">
      <c r="C103" s="19">
        <v>42644</v>
      </c>
      <c r="D103" s="13"/>
      <c r="E103" s="13"/>
      <c r="F103" s="14">
        <v>42735</v>
      </c>
      <c r="G103" s="14">
        <v>42825</v>
      </c>
      <c r="H103" s="20">
        <v>43008</v>
      </c>
      <c r="I103" s="14"/>
      <c r="J103" s="48"/>
      <c r="K103" s="48"/>
      <c r="L103" s="14"/>
    </row>
    <row r="104" spans="3:12" ht="12.75" hidden="1" customHeight="1" thickBot="1" x14ac:dyDescent="0.3">
      <c r="C104" s="21">
        <v>42645</v>
      </c>
      <c r="D104" s="22"/>
      <c r="E104" s="22"/>
      <c r="F104" s="23">
        <v>42825</v>
      </c>
      <c r="G104" s="23">
        <v>42916</v>
      </c>
      <c r="H104" s="24">
        <v>43100</v>
      </c>
      <c r="I104" s="14"/>
      <c r="J104" s="48"/>
      <c r="K104" s="48"/>
      <c r="L104" s="14"/>
    </row>
    <row r="105" spans="3:12" ht="12.75" hidden="1" customHeight="1" x14ac:dyDescent="0.25">
      <c r="C105" s="15">
        <v>42736</v>
      </c>
      <c r="D105" s="16"/>
      <c r="E105" s="16"/>
      <c r="F105" s="17">
        <v>42825</v>
      </c>
      <c r="G105" s="17">
        <v>42916</v>
      </c>
      <c r="H105" s="18">
        <v>43100</v>
      </c>
      <c r="I105" s="14"/>
      <c r="J105" s="48"/>
      <c r="K105" s="48"/>
      <c r="L105" s="14"/>
    </row>
    <row r="106" spans="3:12" ht="12.75" hidden="1" customHeight="1" x14ac:dyDescent="0.25">
      <c r="C106" s="19">
        <v>42737</v>
      </c>
      <c r="D106" s="13"/>
      <c r="E106" s="13"/>
      <c r="F106" s="14">
        <v>42916</v>
      </c>
      <c r="G106" s="14">
        <v>43008</v>
      </c>
      <c r="H106" s="20">
        <v>43190</v>
      </c>
      <c r="I106" s="14"/>
      <c r="J106" s="48"/>
      <c r="K106" s="48"/>
      <c r="L106" s="14"/>
    </row>
    <row r="107" spans="3:12" ht="12.75" hidden="1" customHeight="1" x14ac:dyDescent="0.25">
      <c r="C107" s="19">
        <v>42826</v>
      </c>
      <c r="D107" s="13"/>
      <c r="E107" s="13"/>
      <c r="F107" s="14">
        <v>42916</v>
      </c>
      <c r="G107" s="14">
        <v>43008</v>
      </c>
      <c r="H107" s="20">
        <v>43190</v>
      </c>
      <c r="I107" s="14"/>
      <c r="J107" s="48"/>
      <c r="K107" s="48"/>
      <c r="L107" s="14"/>
    </row>
    <row r="108" spans="3:12" ht="12.75" hidden="1" customHeight="1" x14ac:dyDescent="0.25">
      <c r="C108" s="19">
        <v>42827</v>
      </c>
      <c r="D108" s="13"/>
      <c r="E108" s="13"/>
      <c r="F108" s="14">
        <v>43008</v>
      </c>
      <c r="G108" s="14">
        <v>43100</v>
      </c>
      <c r="H108" s="20">
        <v>43281</v>
      </c>
      <c r="I108" s="14"/>
      <c r="J108" s="48"/>
      <c r="K108" s="48"/>
      <c r="L108" s="14"/>
    </row>
    <row r="109" spans="3:12" ht="12.75" hidden="1" customHeight="1" x14ac:dyDescent="0.25">
      <c r="C109" s="19">
        <v>42917</v>
      </c>
      <c r="D109" s="13"/>
      <c r="E109" s="13"/>
      <c r="F109" s="14">
        <v>43008</v>
      </c>
      <c r="G109" s="14">
        <v>43100</v>
      </c>
      <c r="H109" s="20">
        <v>43281</v>
      </c>
      <c r="I109" s="14"/>
      <c r="J109" s="48"/>
      <c r="K109" s="48"/>
      <c r="L109" s="14"/>
    </row>
    <row r="110" spans="3:12" ht="12.75" hidden="1" customHeight="1" x14ac:dyDescent="0.25">
      <c r="C110" s="19">
        <v>42918</v>
      </c>
      <c r="D110" s="13"/>
      <c r="E110" s="13"/>
      <c r="F110" s="14">
        <v>43100</v>
      </c>
      <c r="G110" s="14">
        <v>43190</v>
      </c>
      <c r="H110" s="20">
        <v>43373</v>
      </c>
      <c r="I110" s="14"/>
      <c r="J110" s="48"/>
      <c r="K110" s="48"/>
      <c r="L110" s="14"/>
    </row>
    <row r="111" spans="3:12" ht="12.75" hidden="1" customHeight="1" x14ac:dyDescent="0.25">
      <c r="C111" s="19">
        <v>43009</v>
      </c>
      <c r="D111" s="13"/>
      <c r="E111" s="13"/>
      <c r="F111" s="14">
        <v>43100</v>
      </c>
      <c r="G111" s="14">
        <v>43190</v>
      </c>
      <c r="H111" s="20">
        <v>43373</v>
      </c>
      <c r="I111" s="14"/>
      <c r="J111" s="48"/>
      <c r="K111" s="48"/>
      <c r="L111" s="14"/>
    </row>
    <row r="112" spans="3:12" ht="12.75" hidden="1" customHeight="1" thickBot="1" x14ac:dyDescent="0.3">
      <c r="C112" s="21">
        <v>43010</v>
      </c>
      <c r="D112" s="22"/>
      <c r="E112" s="22"/>
      <c r="F112" s="23">
        <v>43190</v>
      </c>
      <c r="G112" s="23">
        <v>43281</v>
      </c>
      <c r="H112" s="24">
        <v>43465</v>
      </c>
      <c r="I112" s="14"/>
      <c r="J112" s="48"/>
      <c r="K112" s="48"/>
      <c r="L112" s="14"/>
    </row>
    <row r="113" spans="3:12" ht="12.75" hidden="1" customHeight="1" x14ac:dyDescent="0.25">
      <c r="C113" s="15">
        <v>43101</v>
      </c>
      <c r="D113" s="16"/>
      <c r="E113" s="16"/>
      <c r="F113" s="17">
        <v>43190</v>
      </c>
      <c r="G113" s="17">
        <v>43281</v>
      </c>
      <c r="H113" s="18">
        <v>43465</v>
      </c>
      <c r="I113" s="14"/>
      <c r="J113" s="48"/>
      <c r="K113" s="48"/>
      <c r="L113" s="14"/>
    </row>
    <row r="114" spans="3:12" ht="12.75" hidden="1" customHeight="1" x14ac:dyDescent="0.25">
      <c r="C114" s="19">
        <v>43102</v>
      </c>
      <c r="D114" s="13"/>
      <c r="E114" s="13"/>
      <c r="F114" s="14">
        <v>43281</v>
      </c>
      <c r="G114" s="14">
        <v>43373</v>
      </c>
      <c r="H114" s="20">
        <v>43555</v>
      </c>
      <c r="I114" s="14"/>
      <c r="J114" s="48"/>
      <c r="K114" s="48"/>
      <c r="L114" s="14"/>
    </row>
    <row r="115" spans="3:12" ht="12.75" hidden="1" customHeight="1" x14ac:dyDescent="0.25">
      <c r="C115" s="19">
        <v>43191</v>
      </c>
      <c r="D115" s="13"/>
      <c r="E115" s="13"/>
      <c r="F115" s="14">
        <v>43281</v>
      </c>
      <c r="G115" s="14">
        <v>43373</v>
      </c>
      <c r="H115" s="20">
        <v>43555</v>
      </c>
      <c r="I115" s="14"/>
      <c r="J115" s="48"/>
      <c r="K115" s="48"/>
      <c r="L115" s="14"/>
    </row>
    <row r="116" spans="3:12" ht="12.75" hidden="1" customHeight="1" x14ac:dyDescent="0.25">
      <c r="C116" s="19">
        <v>43192</v>
      </c>
      <c r="D116" s="13"/>
      <c r="E116" s="13"/>
      <c r="F116" s="14">
        <v>43373</v>
      </c>
      <c r="G116" s="14">
        <v>43465</v>
      </c>
      <c r="H116" s="20">
        <v>43646</v>
      </c>
      <c r="I116" s="14"/>
      <c r="J116" s="48"/>
      <c r="K116" s="48"/>
      <c r="L116" s="14"/>
    </row>
    <row r="117" spans="3:12" ht="12.75" hidden="1" customHeight="1" x14ac:dyDescent="0.25">
      <c r="C117" s="19">
        <v>43282</v>
      </c>
      <c r="D117" s="13"/>
      <c r="E117" s="13"/>
      <c r="F117" s="14">
        <v>43373</v>
      </c>
      <c r="G117" s="14">
        <v>43465</v>
      </c>
      <c r="H117" s="20">
        <v>43646</v>
      </c>
      <c r="I117" s="14"/>
      <c r="J117" s="48"/>
      <c r="K117" s="48"/>
      <c r="L117" s="14"/>
    </row>
    <row r="118" spans="3:12" ht="12.75" hidden="1" customHeight="1" x14ac:dyDescent="0.25">
      <c r="C118" s="19">
        <v>43283</v>
      </c>
      <c r="D118" s="13"/>
      <c r="E118" s="13"/>
      <c r="F118" s="14">
        <v>43465</v>
      </c>
      <c r="G118" s="14">
        <v>43555</v>
      </c>
      <c r="H118" s="20">
        <v>43738</v>
      </c>
      <c r="I118" s="14"/>
      <c r="J118" s="48"/>
      <c r="K118" s="48"/>
      <c r="L118" s="14"/>
    </row>
    <row r="119" spans="3:12" ht="12.75" hidden="1" customHeight="1" x14ac:dyDescent="0.25">
      <c r="C119" s="19">
        <v>43374</v>
      </c>
      <c r="D119" s="13"/>
      <c r="E119" s="13"/>
      <c r="F119" s="14">
        <v>43465</v>
      </c>
      <c r="G119" s="14">
        <v>43555</v>
      </c>
      <c r="H119" s="20">
        <v>43738</v>
      </c>
      <c r="I119" s="14"/>
      <c r="J119" s="48"/>
      <c r="K119" s="48"/>
      <c r="L119" s="14"/>
    </row>
    <row r="120" spans="3:12" ht="12.75" hidden="1" customHeight="1" thickBot="1" x14ac:dyDescent="0.3">
      <c r="C120" s="21">
        <v>43375</v>
      </c>
      <c r="D120" s="22"/>
      <c r="E120" s="22"/>
      <c r="F120" s="23">
        <v>43555</v>
      </c>
      <c r="G120" s="23">
        <v>43646</v>
      </c>
      <c r="H120" s="24">
        <v>43830</v>
      </c>
      <c r="I120" s="14"/>
      <c r="J120" s="48"/>
      <c r="K120" s="48"/>
      <c r="L120" s="14"/>
    </row>
    <row r="121" spans="3:12" ht="12.75" hidden="1" customHeight="1" x14ac:dyDescent="0.25">
      <c r="C121" s="15">
        <v>43466</v>
      </c>
      <c r="D121" s="16"/>
      <c r="E121" s="16"/>
      <c r="F121" s="17">
        <v>43555</v>
      </c>
      <c r="G121" s="17">
        <v>43646</v>
      </c>
      <c r="H121" s="18">
        <v>43830</v>
      </c>
      <c r="I121" s="14"/>
      <c r="J121" s="48"/>
      <c r="K121" s="48"/>
      <c r="L121" s="14"/>
    </row>
    <row r="122" spans="3:12" ht="12.75" hidden="1" customHeight="1" x14ac:dyDescent="0.25">
      <c r="C122" s="19">
        <v>43467</v>
      </c>
      <c r="D122" s="13"/>
      <c r="E122" s="13"/>
      <c r="F122" s="14">
        <v>43646</v>
      </c>
      <c r="G122" s="14">
        <v>43738</v>
      </c>
      <c r="H122" s="20">
        <v>43921</v>
      </c>
      <c r="I122" s="14"/>
      <c r="J122" s="48"/>
      <c r="K122" s="48"/>
      <c r="L122" s="14"/>
    </row>
    <row r="123" spans="3:12" ht="12.75" hidden="1" customHeight="1" x14ac:dyDescent="0.25">
      <c r="C123" s="19">
        <v>43556</v>
      </c>
      <c r="D123" s="13"/>
      <c r="E123" s="13"/>
      <c r="F123" s="14">
        <v>43646</v>
      </c>
      <c r="G123" s="14">
        <v>43738</v>
      </c>
      <c r="H123" s="20">
        <v>43921</v>
      </c>
      <c r="I123" s="14"/>
      <c r="J123" s="48"/>
      <c r="K123" s="48"/>
      <c r="L123" s="14"/>
    </row>
    <row r="124" spans="3:12" ht="12.75" hidden="1" customHeight="1" x14ac:dyDescent="0.25">
      <c r="C124" s="19">
        <v>43557</v>
      </c>
      <c r="D124" s="13"/>
      <c r="E124" s="13"/>
      <c r="F124" s="14">
        <v>43738</v>
      </c>
      <c r="G124" s="14">
        <v>43830</v>
      </c>
      <c r="H124" s="20">
        <v>44012</v>
      </c>
      <c r="I124" s="14"/>
      <c r="J124" s="48"/>
      <c r="K124" s="48"/>
      <c r="L124" s="14"/>
    </row>
    <row r="125" spans="3:12" ht="12.75" hidden="1" customHeight="1" x14ac:dyDescent="0.25">
      <c r="C125" s="19">
        <v>43647</v>
      </c>
      <c r="D125" s="13"/>
      <c r="E125" s="13"/>
      <c r="F125" s="14">
        <v>43738</v>
      </c>
      <c r="G125" s="14">
        <v>43830</v>
      </c>
      <c r="H125" s="20">
        <v>44012</v>
      </c>
      <c r="I125" s="14"/>
      <c r="J125" s="48"/>
      <c r="K125" s="48"/>
      <c r="L125" s="14"/>
    </row>
    <row r="126" spans="3:12" ht="12.75" hidden="1" customHeight="1" x14ac:dyDescent="0.25">
      <c r="C126" s="19">
        <v>43648</v>
      </c>
      <c r="D126" s="13"/>
      <c r="E126" s="13"/>
      <c r="F126" s="14">
        <v>43830</v>
      </c>
      <c r="G126" s="14">
        <v>43921</v>
      </c>
      <c r="H126" s="20">
        <v>44104</v>
      </c>
      <c r="I126" s="14"/>
      <c r="J126" s="48"/>
      <c r="K126" s="48"/>
      <c r="L126" s="14"/>
    </row>
    <row r="127" spans="3:12" ht="12.75" hidden="1" customHeight="1" x14ac:dyDescent="0.25">
      <c r="C127" s="19">
        <v>43739</v>
      </c>
      <c r="D127" s="13"/>
      <c r="E127" s="13"/>
      <c r="F127" s="14">
        <v>43830</v>
      </c>
      <c r="G127" s="14">
        <v>43921</v>
      </c>
      <c r="H127" s="20">
        <v>44104</v>
      </c>
      <c r="I127" s="14"/>
      <c r="J127" s="48"/>
      <c r="K127" s="48"/>
      <c r="L127" s="14"/>
    </row>
    <row r="128" spans="3:12" ht="12.75" hidden="1" customHeight="1" thickBot="1" x14ac:dyDescent="0.3">
      <c r="C128" s="21">
        <v>43740</v>
      </c>
      <c r="D128" s="22"/>
      <c r="E128" s="22"/>
      <c r="F128" s="23">
        <v>43921</v>
      </c>
      <c r="G128" s="23">
        <v>44012</v>
      </c>
      <c r="H128" s="24">
        <v>44196</v>
      </c>
      <c r="I128" s="14"/>
      <c r="J128" s="48"/>
      <c r="K128" s="48"/>
      <c r="L128" s="14"/>
    </row>
    <row r="129" spans="3:12" ht="12.75" hidden="1" customHeight="1" x14ac:dyDescent="0.25">
      <c r="C129" s="15">
        <v>43831</v>
      </c>
      <c r="D129" s="16"/>
      <c r="E129" s="16"/>
      <c r="F129" s="17">
        <v>43921</v>
      </c>
      <c r="G129" s="17">
        <v>44012</v>
      </c>
      <c r="H129" s="18">
        <v>44196</v>
      </c>
      <c r="I129" s="14"/>
      <c r="J129" s="48"/>
      <c r="K129" s="48"/>
      <c r="L129" s="14"/>
    </row>
    <row r="130" spans="3:12" ht="12.75" hidden="1" customHeight="1" x14ac:dyDescent="0.25">
      <c r="C130" s="19">
        <v>43832</v>
      </c>
      <c r="D130" s="13"/>
      <c r="E130" s="13"/>
      <c r="F130" s="14">
        <v>44012</v>
      </c>
      <c r="G130" s="14">
        <v>44104</v>
      </c>
      <c r="H130" s="20">
        <v>44286</v>
      </c>
      <c r="I130" s="14"/>
      <c r="J130" s="48"/>
      <c r="K130" s="48"/>
      <c r="L130" s="14"/>
    </row>
    <row r="131" spans="3:12" ht="12.75" hidden="1" customHeight="1" x14ac:dyDescent="0.25">
      <c r="C131" s="19">
        <v>43922</v>
      </c>
      <c r="D131" s="13"/>
      <c r="E131" s="13"/>
      <c r="F131" s="14">
        <v>44012</v>
      </c>
      <c r="G131" s="14">
        <v>44104</v>
      </c>
      <c r="H131" s="20">
        <v>44286</v>
      </c>
      <c r="I131" s="14"/>
      <c r="J131" s="48"/>
      <c r="K131" s="48"/>
      <c r="L131" s="14"/>
    </row>
    <row r="132" spans="3:12" ht="12.75" hidden="1" customHeight="1" x14ac:dyDescent="0.25">
      <c r="C132" s="19">
        <v>43923</v>
      </c>
      <c r="D132" s="13"/>
      <c r="E132" s="13"/>
      <c r="F132" s="14">
        <v>44104</v>
      </c>
      <c r="G132" s="14">
        <v>44196</v>
      </c>
      <c r="H132" s="20">
        <v>44377</v>
      </c>
      <c r="I132" s="14"/>
      <c r="J132" s="48"/>
      <c r="K132" s="48"/>
      <c r="L132" s="14"/>
    </row>
    <row r="133" spans="3:12" ht="12.75" hidden="1" customHeight="1" x14ac:dyDescent="0.25">
      <c r="C133" s="19">
        <v>44013</v>
      </c>
      <c r="D133" s="13"/>
      <c r="E133" s="13"/>
      <c r="F133" s="14">
        <v>44104</v>
      </c>
      <c r="G133" s="14">
        <v>44196</v>
      </c>
      <c r="H133" s="20">
        <v>44377</v>
      </c>
      <c r="I133" s="14"/>
      <c r="J133" s="48"/>
      <c r="K133" s="48"/>
      <c r="L133" s="14"/>
    </row>
    <row r="134" spans="3:12" ht="12.75" hidden="1" customHeight="1" x14ac:dyDescent="0.25">
      <c r="C134" s="19">
        <v>44014</v>
      </c>
      <c r="D134" s="13"/>
      <c r="E134" s="13"/>
      <c r="F134" s="14">
        <v>44196</v>
      </c>
      <c r="G134" s="14">
        <v>44286</v>
      </c>
      <c r="H134" s="20">
        <v>44469</v>
      </c>
      <c r="I134" s="14"/>
      <c r="J134" s="48"/>
      <c r="K134" s="48"/>
      <c r="L134" s="14"/>
    </row>
    <row r="135" spans="3:12" ht="12.75" hidden="1" customHeight="1" x14ac:dyDescent="0.25">
      <c r="C135" s="19">
        <v>44105</v>
      </c>
      <c r="D135" s="13"/>
      <c r="E135" s="13"/>
      <c r="F135" s="14">
        <v>44196</v>
      </c>
      <c r="G135" s="14">
        <v>44286</v>
      </c>
      <c r="H135" s="20">
        <v>44469</v>
      </c>
      <c r="I135" s="14"/>
      <c r="J135" s="48"/>
      <c r="K135" s="48"/>
      <c r="L135" s="14"/>
    </row>
    <row r="136" spans="3:12" ht="12.75" hidden="1" customHeight="1" thickBot="1" x14ac:dyDescent="0.3">
      <c r="C136" s="21">
        <v>44106</v>
      </c>
      <c r="D136" s="22"/>
      <c r="E136" s="22"/>
      <c r="F136" s="23">
        <v>44286</v>
      </c>
      <c r="G136" s="23">
        <v>44377</v>
      </c>
      <c r="H136" s="24">
        <v>44561</v>
      </c>
      <c r="I136" s="14"/>
      <c r="J136" s="48"/>
      <c r="K136" s="48"/>
      <c r="L136" s="14"/>
    </row>
    <row r="137" spans="3:12" ht="12.75" hidden="1" customHeight="1" x14ac:dyDescent="0.25">
      <c r="C137" s="15">
        <v>44197</v>
      </c>
      <c r="D137" s="16"/>
      <c r="E137" s="16"/>
      <c r="F137" s="17">
        <v>44286</v>
      </c>
      <c r="G137" s="17">
        <v>44377</v>
      </c>
      <c r="H137" s="18">
        <v>44561</v>
      </c>
      <c r="I137" s="14"/>
      <c r="J137" s="48"/>
      <c r="K137" s="48"/>
      <c r="L137" s="14"/>
    </row>
    <row r="138" spans="3:12" ht="12.75" hidden="1" customHeight="1" x14ac:dyDescent="0.25">
      <c r="C138" s="19">
        <v>44198</v>
      </c>
      <c r="D138" s="13"/>
      <c r="E138" s="13"/>
      <c r="F138" s="14">
        <v>44377</v>
      </c>
      <c r="G138" s="14">
        <v>44469</v>
      </c>
      <c r="H138" s="20">
        <v>44651</v>
      </c>
      <c r="I138" s="14"/>
      <c r="J138" s="48"/>
      <c r="K138" s="48"/>
      <c r="L138" s="14"/>
    </row>
    <row r="139" spans="3:12" ht="12.75" hidden="1" customHeight="1" x14ac:dyDescent="0.25">
      <c r="C139" s="19">
        <v>44287</v>
      </c>
      <c r="D139" s="13"/>
      <c r="E139" s="13"/>
      <c r="F139" s="14">
        <v>44377</v>
      </c>
      <c r="G139" s="14">
        <v>44469</v>
      </c>
      <c r="H139" s="20">
        <v>44651</v>
      </c>
      <c r="I139" s="14"/>
      <c r="J139" s="48"/>
      <c r="K139" s="48"/>
      <c r="L139" s="14"/>
    </row>
    <row r="140" spans="3:12" ht="12.75" hidden="1" customHeight="1" x14ac:dyDescent="0.25">
      <c r="C140" s="19">
        <v>44288</v>
      </c>
      <c r="D140" s="13"/>
      <c r="E140" s="13"/>
      <c r="F140" s="14">
        <v>44469</v>
      </c>
      <c r="G140" s="14">
        <v>44561</v>
      </c>
      <c r="H140" s="20">
        <v>44742</v>
      </c>
      <c r="I140" s="14"/>
      <c r="J140" s="48"/>
      <c r="K140" s="48"/>
      <c r="L140" s="14"/>
    </row>
    <row r="141" spans="3:12" ht="12.75" hidden="1" customHeight="1" x14ac:dyDescent="0.25">
      <c r="C141" s="19">
        <v>44378</v>
      </c>
      <c r="D141" s="13"/>
      <c r="E141" s="13"/>
      <c r="F141" s="14">
        <v>44469</v>
      </c>
      <c r="G141" s="14">
        <v>44561</v>
      </c>
      <c r="H141" s="20">
        <v>44742</v>
      </c>
      <c r="I141" s="14"/>
      <c r="J141" s="48"/>
      <c r="K141" s="48"/>
      <c r="L141" s="14"/>
    </row>
    <row r="142" spans="3:12" ht="12.75" hidden="1" customHeight="1" x14ac:dyDescent="0.25">
      <c r="C142" s="19">
        <v>44379</v>
      </c>
      <c r="D142" s="13"/>
      <c r="E142" s="13"/>
      <c r="F142" s="14">
        <v>44561</v>
      </c>
      <c r="G142" s="14">
        <v>44651</v>
      </c>
      <c r="H142" s="20">
        <v>44834</v>
      </c>
      <c r="I142" s="14"/>
      <c r="J142" s="48"/>
      <c r="K142" s="48"/>
      <c r="L142" s="14"/>
    </row>
    <row r="143" spans="3:12" ht="12.75" hidden="1" customHeight="1" x14ac:dyDescent="0.25">
      <c r="C143" s="19">
        <v>44470</v>
      </c>
      <c r="D143" s="13"/>
      <c r="E143" s="13"/>
      <c r="F143" s="14">
        <v>44561</v>
      </c>
      <c r="G143" s="14">
        <v>44651</v>
      </c>
      <c r="H143" s="20">
        <v>44834</v>
      </c>
      <c r="I143" s="14"/>
      <c r="J143" s="48"/>
      <c r="K143" s="48"/>
      <c r="L143" s="14"/>
    </row>
    <row r="144" spans="3:12" ht="12.75" hidden="1" customHeight="1" thickBot="1" x14ac:dyDescent="0.3">
      <c r="C144" s="21">
        <v>44471</v>
      </c>
      <c r="D144" s="22"/>
      <c r="E144" s="22"/>
      <c r="F144" s="23">
        <v>44651</v>
      </c>
      <c r="G144" s="23">
        <v>44742</v>
      </c>
      <c r="H144" s="24">
        <v>44926</v>
      </c>
      <c r="I144" s="14"/>
      <c r="J144" s="48"/>
      <c r="K144" s="48"/>
      <c r="L144" s="14"/>
    </row>
    <row r="145" spans="3:12" ht="12.75" hidden="1" customHeight="1" x14ac:dyDescent="0.25">
      <c r="C145" s="15">
        <v>44562</v>
      </c>
      <c r="D145" s="16"/>
      <c r="E145" s="16"/>
      <c r="F145" s="17">
        <v>44651</v>
      </c>
      <c r="G145" s="17">
        <v>44742</v>
      </c>
      <c r="H145" s="18">
        <v>44926</v>
      </c>
      <c r="I145" s="14"/>
      <c r="J145" s="48"/>
      <c r="K145" s="48"/>
      <c r="L145" s="14"/>
    </row>
    <row r="146" spans="3:12" ht="12.75" hidden="1" customHeight="1" x14ac:dyDescent="0.25">
      <c r="C146" s="19">
        <v>44563</v>
      </c>
      <c r="D146" s="13"/>
      <c r="E146" s="13"/>
      <c r="F146" s="14">
        <v>44742</v>
      </c>
      <c r="G146" s="14">
        <v>44834</v>
      </c>
      <c r="H146" s="20">
        <v>45016</v>
      </c>
      <c r="I146" s="14"/>
      <c r="J146" s="48"/>
      <c r="K146" s="48"/>
      <c r="L146" s="14"/>
    </row>
    <row r="147" spans="3:12" ht="12.75" hidden="1" customHeight="1" x14ac:dyDescent="0.25">
      <c r="C147" s="19">
        <v>44652</v>
      </c>
      <c r="D147" s="13"/>
      <c r="E147" s="13"/>
      <c r="F147" s="14">
        <v>44742</v>
      </c>
      <c r="G147" s="14">
        <v>44834</v>
      </c>
      <c r="H147" s="20">
        <v>45016</v>
      </c>
      <c r="I147" s="14"/>
      <c r="J147" s="48"/>
      <c r="K147" s="48"/>
      <c r="L147" s="14"/>
    </row>
    <row r="148" spans="3:12" ht="12.75" hidden="1" customHeight="1" x14ac:dyDescent="0.25">
      <c r="C148" s="19">
        <v>44653</v>
      </c>
      <c r="D148" s="13"/>
      <c r="E148" s="13"/>
      <c r="F148" s="14">
        <v>44834</v>
      </c>
      <c r="G148" s="14">
        <v>44926</v>
      </c>
      <c r="H148" s="20">
        <v>45107</v>
      </c>
      <c r="I148" s="14"/>
      <c r="J148" s="48"/>
      <c r="K148" s="48"/>
      <c r="L148" s="14"/>
    </row>
    <row r="149" spans="3:12" ht="12.75" hidden="1" customHeight="1" x14ac:dyDescent="0.25">
      <c r="C149" s="19">
        <v>44743</v>
      </c>
      <c r="D149" s="13"/>
      <c r="E149" s="13"/>
      <c r="F149" s="14">
        <v>44834</v>
      </c>
      <c r="G149" s="14">
        <v>44926</v>
      </c>
      <c r="H149" s="20">
        <v>45107</v>
      </c>
      <c r="I149" s="14"/>
      <c r="J149" s="48"/>
      <c r="K149" s="48"/>
      <c r="L149" s="14"/>
    </row>
    <row r="150" spans="3:12" ht="12.75" hidden="1" customHeight="1" x14ac:dyDescent="0.25">
      <c r="C150" s="19">
        <v>44744</v>
      </c>
      <c r="D150" s="13"/>
      <c r="E150" s="13"/>
      <c r="F150" s="14">
        <v>44926</v>
      </c>
      <c r="G150" s="14">
        <v>45016</v>
      </c>
      <c r="H150" s="20">
        <v>45199</v>
      </c>
      <c r="I150" s="14"/>
      <c r="J150" s="48"/>
      <c r="K150" s="48"/>
      <c r="L150" s="14"/>
    </row>
    <row r="151" spans="3:12" ht="12.75" hidden="1" customHeight="1" x14ac:dyDescent="0.25">
      <c r="C151" s="19">
        <v>44835</v>
      </c>
      <c r="D151" s="13"/>
      <c r="E151" s="13"/>
      <c r="F151" s="14">
        <v>44926</v>
      </c>
      <c r="G151" s="14">
        <v>45016</v>
      </c>
      <c r="H151" s="20">
        <v>45199</v>
      </c>
      <c r="I151" s="14"/>
      <c r="J151" s="48"/>
      <c r="K151" s="48"/>
      <c r="L151" s="14"/>
    </row>
    <row r="152" spans="3:12" ht="12.75" hidden="1" customHeight="1" thickBot="1" x14ac:dyDescent="0.3">
      <c r="C152" s="21">
        <v>44836</v>
      </c>
      <c r="D152" s="22"/>
      <c r="E152" s="22"/>
      <c r="F152" s="23">
        <v>45016</v>
      </c>
      <c r="G152" s="23">
        <v>45107</v>
      </c>
      <c r="H152" s="24">
        <v>45291</v>
      </c>
      <c r="I152" s="14"/>
      <c r="J152" s="48"/>
      <c r="K152" s="48"/>
      <c r="L152" s="14"/>
    </row>
    <row r="153" spans="3:12" ht="12.75" hidden="1" customHeight="1" x14ac:dyDescent="0.25">
      <c r="C153" s="15">
        <v>44927</v>
      </c>
      <c r="D153" s="16"/>
      <c r="E153" s="16"/>
      <c r="F153" s="17">
        <v>45016</v>
      </c>
      <c r="G153" s="17">
        <v>45107</v>
      </c>
      <c r="H153" s="18">
        <v>45291</v>
      </c>
      <c r="I153" s="14"/>
      <c r="J153" s="48"/>
      <c r="K153" s="48"/>
      <c r="L153" s="14"/>
    </row>
    <row r="154" spans="3:12" ht="12.75" hidden="1" customHeight="1" x14ac:dyDescent="0.25">
      <c r="C154" s="19">
        <v>44928</v>
      </c>
      <c r="D154" s="13"/>
      <c r="E154" s="13"/>
      <c r="F154" s="14">
        <v>45107</v>
      </c>
      <c r="G154" s="14">
        <v>45199</v>
      </c>
      <c r="H154" s="20">
        <v>45382</v>
      </c>
      <c r="I154" s="14"/>
      <c r="J154" s="48"/>
      <c r="K154" s="48"/>
      <c r="L154" s="14"/>
    </row>
    <row r="155" spans="3:12" ht="12.75" hidden="1" customHeight="1" x14ac:dyDescent="0.25">
      <c r="C155" s="19">
        <v>45017</v>
      </c>
      <c r="D155" s="13"/>
      <c r="E155" s="13"/>
      <c r="F155" s="14">
        <v>45107</v>
      </c>
      <c r="G155" s="14">
        <v>45199</v>
      </c>
      <c r="H155" s="20">
        <v>45382</v>
      </c>
      <c r="I155" s="14"/>
      <c r="J155" s="48"/>
      <c r="K155" s="48"/>
      <c r="L155" s="14"/>
    </row>
    <row r="156" spans="3:12" ht="12.75" hidden="1" customHeight="1" x14ac:dyDescent="0.25">
      <c r="C156" s="19">
        <v>45018</v>
      </c>
      <c r="D156" s="13"/>
      <c r="E156" s="13"/>
      <c r="F156" s="14">
        <v>45199</v>
      </c>
      <c r="G156" s="14">
        <v>45291</v>
      </c>
      <c r="H156" s="20">
        <v>45473</v>
      </c>
      <c r="I156" s="14"/>
      <c r="J156" s="48"/>
      <c r="K156" s="48"/>
      <c r="L156" s="14"/>
    </row>
    <row r="157" spans="3:12" ht="12.75" hidden="1" customHeight="1" x14ac:dyDescent="0.25">
      <c r="C157" s="19">
        <v>45108</v>
      </c>
      <c r="D157" s="13"/>
      <c r="E157" s="13"/>
      <c r="F157" s="14">
        <v>45199</v>
      </c>
      <c r="G157" s="14">
        <v>45291</v>
      </c>
      <c r="H157" s="20">
        <v>45473</v>
      </c>
      <c r="I157" s="14"/>
      <c r="J157" s="48"/>
      <c r="K157" s="48"/>
      <c r="L157" s="14"/>
    </row>
    <row r="158" spans="3:12" ht="12.75" hidden="1" customHeight="1" x14ac:dyDescent="0.25">
      <c r="C158" s="19">
        <v>45109</v>
      </c>
      <c r="D158" s="13"/>
      <c r="E158" s="13"/>
      <c r="F158" s="14">
        <v>45291</v>
      </c>
      <c r="G158" s="14">
        <v>45382</v>
      </c>
      <c r="H158" s="20">
        <v>45565</v>
      </c>
      <c r="I158" s="14"/>
      <c r="J158" s="48"/>
      <c r="K158" s="48"/>
      <c r="L158" s="14"/>
    </row>
    <row r="159" spans="3:12" ht="12.75" hidden="1" customHeight="1" x14ac:dyDescent="0.25">
      <c r="C159" s="19">
        <v>45200</v>
      </c>
      <c r="D159" s="13"/>
      <c r="E159" s="13"/>
      <c r="F159" s="14">
        <v>45291</v>
      </c>
      <c r="G159" s="14">
        <v>45382</v>
      </c>
      <c r="H159" s="20">
        <v>45565</v>
      </c>
      <c r="I159" s="14"/>
      <c r="J159" s="48"/>
      <c r="K159" s="48"/>
      <c r="L159" s="14"/>
    </row>
    <row r="160" spans="3:12" ht="12.75" hidden="1" customHeight="1" thickBot="1" x14ac:dyDescent="0.3">
      <c r="C160" s="21">
        <v>45201</v>
      </c>
      <c r="D160" s="22"/>
      <c r="E160" s="22"/>
      <c r="F160" s="23">
        <v>45382</v>
      </c>
      <c r="G160" s="23">
        <v>45473</v>
      </c>
      <c r="H160" s="24">
        <v>45657</v>
      </c>
      <c r="I160" s="14"/>
      <c r="J160" s="48"/>
      <c r="K160" s="48"/>
      <c r="L160" s="14"/>
    </row>
    <row r="161" ht="12.75" hidden="1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</sheetData>
  <sheetProtection password="CC6B" sheet="1" objects="1" scenarios="1" selectLockedCells="1" autoFilter="0"/>
  <dataValidations count="3">
    <dataValidation type="list" allowBlank="1" showInputMessage="1" showErrorMessage="1" sqref="G5">
      <formula1>RPT_END</formula1>
    </dataValidation>
    <dataValidation type="list" allowBlank="1" showInputMessage="1" showErrorMessage="1" sqref="D7 D25:D36">
      <formula1>P</formula1>
    </dataValidation>
    <dataValidation type="date" allowBlank="1" showInputMessage="1" showErrorMessage="1" error="Please put in a date." sqref="C5 F5 C7:C36">
      <formula1>39448</formula1>
      <formula2>72686</formula2>
    </dataValidation>
  </dataValidations>
  <pageMargins left="0.45" right="0" top="0.75" bottom="0.2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3:D79"/>
  <sheetViews>
    <sheetView workbookViewId="0"/>
  </sheetViews>
  <sheetFormatPr defaultRowHeight="13.2" x14ac:dyDescent="0.25"/>
  <cols>
    <col min="1" max="1" width="15" customWidth="1"/>
    <col min="2" max="4" width="18.6640625" customWidth="1"/>
  </cols>
  <sheetData>
    <row r="3" spans="1:4" ht="56.4" x14ac:dyDescent="0.25">
      <c r="B3" s="4" t="s">
        <v>4</v>
      </c>
      <c r="C3" s="4" t="s">
        <v>0</v>
      </c>
      <c r="D3" s="1" t="s">
        <v>3</v>
      </c>
    </row>
    <row r="4" spans="1:4" x14ac:dyDescent="0.25">
      <c r="A4" s="3" t="s">
        <v>1</v>
      </c>
      <c r="B4" s="2">
        <v>41275</v>
      </c>
      <c r="C4" s="2">
        <v>41639</v>
      </c>
      <c r="D4" s="2">
        <f>90+C4</f>
        <v>41729</v>
      </c>
    </row>
    <row r="5" spans="1:4" x14ac:dyDescent="0.25">
      <c r="A5" s="3" t="s">
        <v>2</v>
      </c>
      <c r="B5" s="2">
        <v>41276</v>
      </c>
      <c r="C5" s="2">
        <v>41364</v>
      </c>
      <c r="D5" s="2">
        <f t="shared" ref="D5:D11" si="0">90+C5</f>
        <v>41454</v>
      </c>
    </row>
    <row r="6" spans="1:4" x14ac:dyDescent="0.25">
      <c r="A6" s="3" t="s">
        <v>2</v>
      </c>
      <c r="B6" s="2">
        <v>41365</v>
      </c>
      <c r="C6" s="2">
        <v>41364</v>
      </c>
      <c r="D6" s="2">
        <f t="shared" si="0"/>
        <v>41454</v>
      </c>
    </row>
    <row r="7" spans="1:4" x14ac:dyDescent="0.25">
      <c r="A7" s="3" t="s">
        <v>2</v>
      </c>
      <c r="B7" s="2">
        <v>41366</v>
      </c>
      <c r="C7" s="2">
        <v>41455</v>
      </c>
      <c r="D7" s="2">
        <f t="shared" si="0"/>
        <v>41545</v>
      </c>
    </row>
    <row r="8" spans="1:4" x14ac:dyDescent="0.25">
      <c r="A8" s="3" t="s">
        <v>2</v>
      </c>
      <c r="B8" s="2">
        <v>41456</v>
      </c>
      <c r="C8" s="2">
        <v>41455</v>
      </c>
      <c r="D8" s="2">
        <f t="shared" si="0"/>
        <v>41545</v>
      </c>
    </row>
    <row r="9" spans="1:4" x14ac:dyDescent="0.25">
      <c r="A9" s="3" t="s">
        <v>2</v>
      </c>
      <c r="B9" s="2">
        <v>41457</v>
      </c>
      <c r="C9" s="2">
        <v>41547</v>
      </c>
      <c r="D9" s="2">
        <f t="shared" si="0"/>
        <v>41637</v>
      </c>
    </row>
    <row r="10" spans="1:4" x14ac:dyDescent="0.25">
      <c r="A10" s="3" t="s">
        <v>2</v>
      </c>
      <c r="B10" s="2">
        <v>41548</v>
      </c>
      <c r="C10" s="2">
        <v>41547</v>
      </c>
      <c r="D10" s="2">
        <f t="shared" si="0"/>
        <v>41637</v>
      </c>
    </row>
    <row r="11" spans="1:4" x14ac:dyDescent="0.25">
      <c r="A11" s="3" t="s">
        <v>2</v>
      </c>
      <c r="B11" s="2">
        <v>41549</v>
      </c>
      <c r="C11" s="2">
        <v>41639</v>
      </c>
      <c r="D11" s="2">
        <f t="shared" si="0"/>
        <v>41729</v>
      </c>
    </row>
    <row r="12" spans="1:4" x14ac:dyDescent="0.25">
      <c r="B12" s="2"/>
      <c r="C12" s="2"/>
      <c r="D12" s="2"/>
    </row>
    <row r="13" spans="1:4" x14ac:dyDescent="0.25">
      <c r="B13" s="2"/>
      <c r="C13" s="2"/>
      <c r="D13" s="2"/>
    </row>
    <row r="14" spans="1:4" x14ac:dyDescent="0.25">
      <c r="B14" s="2"/>
      <c r="C14" s="2"/>
      <c r="D14" s="2"/>
    </row>
    <row r="15" spans="1:4" x14ac:dyDescent="0.25">
      <c r="B15" s="2"/>
      <c r="C15" s="2"/>
      <c r="D15" s="2"/>
    </row>
    <row r="16" spans="1:4" x14ac:dyDescent="0.25">
      <c r="B16" s="2"/>
      <c r="C16" s="2"/>
      <c r="D16" s="2"/>
    </row>
    <row r="17" spans="2:4" x14ac:dyDescent="0.25">
      <c r="B17" s="2"/>
      <c r="C17" s="9"/>
      <c r="D17" s="2"/>
    </row>
    <row r="18" spans="2:4" x14ac:dyDescent="0.25">
      <c r="B18" s="2"/>
      <c r="C18" s="9"/>
      <c r="D18" s="2"/>
    </row>
    <row r="19" spans="2:4" x14ac:dyDescent="0.25">
      <c r="B19" s="2"/>
      <c r="C19" s="9"/>
      <c r="D19" s="2"/>
    </row>
    <row r="20" spans="2:4" x14ac:dyDescent="0.25">
      <c r="B20" s="2"/>
      <c r="C20" s="9"/>
      <c r="D20" s="2"/>
    </row>
    <row r="21" spans="2:4" x14ac:dyDescent="0.25">
      <c r="B21" s="2"/>
      <c r="C21" s="9"/>
      <c r="D21" s="2"/>
    </row>
    <row r="22" spans="2:4" x14ac:dyDescent="0.25">
      <c r="B22" s="2"/>
      <c r="C22" s="9"/>
      <c r="D22" s="2"/>
    </row>
    <row r="23" spans="2:4" x14ac:dyDescent="0.25">
      <c r="B23" s="2"/>
      <c r="C23" s="9"/>
      <c r="D23" s="2"/>
    </row>
    <row r="24" spans="2:4" x14ac:dyDescent="0.25">
      <c r="B24" s="2"/>
      <c r="C24" s="9"/>
      <c r="D24" s="2"/>
    </row>
    <row r="25" spans="2:4" x14ac:dyDescent="0.25">
      <c r="B25" s="2"/>
      <c r="C25" s="9"/>
      <c r="D25" s="2"/>
    </row>
    <row r="26" spans="2:4" x14ac:dyDescent="0.25">
      <c r="C26" s="9"/>
    </row>
    <row r="27" spans="2:4" x14ac:dyDescent="0.25">
      <c r="C27" s="9"/>
    </row>
    <row r="28" spans="2:4" x14ac:dyDescent="0.25">
      <c r="C28" s="9"/>
    </row>
    <row r="29" spans="2:4" x14ac:dyDescent="0.25">
      <c r="C29" s="9"/>
    </row>
    <row r="30" spans="2:4" x14ac:dyDescent="0.25">
      <c r="C30" s="9"/>
    </row>
    <row r="31" spans="2:4" x14ac:dyDescent="0.25">
      <c r="C31" s="9"/>
    </row>
    <row r="32" spans="2:4" x14ac:dyDescent="0.25">
      <c r="C32" s="9"/>
    </row>
    <row r="33" spans="3:3" x14ac:dyDescent="0.25">
      <c r="C33" s="9"/>
    </row>
    <row r="34" spans="3:3" x14ac:dyDescent="0.25">
      <c r="C34" s="9"/>
    </row>
    <row r="35" spans="3:3" x14ac:dyDescent="0.25">
      <c r="C35" s="9"/>
    </row>
    <row r="36" spans="3:3" x14ac:dyDescent="0.25">
      <c r="C36" s="9"/>
    </row>
    <row r="37" spans="3:3" x14ac:dyDescent="0.25">
      <c r="C37" s="9"/>
    </row>
    <row r="38" spans="3:3" x14ac:dyDescent="0.25">
      <c r="C38" s="9"/>
    </row>
    <row r="39" spans="3:3" x14ac:dyDescent="0.25">
      <c r="C39" s="9"/>
    </row>
    <row r="40" spans="3:3" x14ac:dyDescent="0.25">
      <c r="C40" s="9"/>
    </row>
    <row r="41" spans="3:3" x14ac:dyDescent="0.25">
      <c r="C41" s="9"/>
    </row>
    <row r="42" spans="3:3" x14ac:dyDescent="0.25">
      <c r="C42" s="9"/>
    </row>
    <row r="43" spans="3:3" x14ac:dyDescent="0.25">
      <c r="C43" s="9"/>
    </row>
    <row r="44" spans="3:3" x14ac:dyDescent="0.25">
      <c r="C44" s="9"/>
    </row>
    <row r="45" spans="3:3" x14ac:dyDescent="0.25">
      <c r="C45" s="9"/>
    </row>
    <row r="46" spans="3:3" x14ac:dyDescent="0.25">
      <c r="C46" s="9"/>
    </row>
    <row r="47" spans="3:3" x14ac:dyDescent="0.25">
      <c r="C47" s="9"/>
    </row>
    <row r="48" spans="3:3" x14ac:dyDescent="0.25">
      <c r="C48" s="9"/>
    </row>
    <row r="49" spans="3:3" x14ac:dyDescent="0.25">
      <c r="C49" s="9"/>
    </row>
    <row r="50" spans="3:3" x14ac:dyDescent="0.25">
      <c r="C50" s="9"/>
    </row>
    <row r="51" spans="3:3" x14ac:dyDescent="0.25">
      <c r="C51" s="9"/>
    </row>
    <row r="52" spans="3:3" x14ac:dyDescent="0.25">
      <c r="C52" s="9"/>
    </row>
    <row r="53" spans="3:3" x14ac:dyDescent="0.25">
      <c r="C53" s="9"/>
    </row>
    <row r="54" spans="3:3" x14ac:dyDescent="0.25">
      <c r="C54" s="9"/>
    </row>
    <row r="55" spans="3:3" x14ac:dyDescent="0.25">
      <c r="C55" s="9"/>
    </row>
    <row r="56" spans="3:3" x14ac:dyDescent="0.25">
      <c r="C56" s="9"/>
    </row>
    <row r="57" spans="3:3" x14ac:dyDescent="0.25">
      <c r="C57" s="9"/>
    </row>
    <row r="58" spans="3:3" x14ac:dyDescent="0.25">
      <c r="C58" s="9"/>
    </row>
    <row r="59" spans="3:3" x14ac:dyDescent="0.25">
      <c r="C59" s="9"/>
    </row>
    <row r="60" spans="3:3" x14ac:dyDescent="0.25">
      <c r="C60" s="9"/>
    </row>
    <row r="61" spans="3:3" x14ac:dyDescent="0.25">
      <c r="C61" s="9"/>
    </row>
    <row r="62" spans="3:3" x14ac:dyDescent="0.25">
      <c r="C62" s="9"/>
    </row>
    <row r="63" spans="3:3" x14ac:dyDescent="0.25">
      <c r="C63" s="9"/>
    </row>
    <row r="64" spans="3:3" x14ac:dyDescent="0.25">
      <c r="C64" s="9"/>
    </row>
    <row r="65" spans="3:3" x14ac:dyDescent="0.25">
      <c r="C65" s="9"/>
    </row>
    <row r="66" spans="3:3" x14ac:dyDescent="0.25">
      <c r="C66" s="9"/>
    </row>
    <row r="67" spans="3:3" x14ac:dyDescent="0.25">
      <c r="C67" s="9"/>
    </row>
    <row r="68" spans="3:3" x14ac:dyDescent="0.25">
      <c r="C68" s="9"/>
    </row>
    <row r="69" spans="3:3" x14ac:dyDescent="0.25">
      <c r="C69" s="9"/>
    </row>
    <row r="70" spans="3:3" x14ac:dyDescent="0.25">
      <c r="C70" s="9"/>
    </row>
    <row r="71" spans="3:3" x14ac:dyDescent="0.25">
      <c r="C71" s="9"/>
    </row>
    <row r="72" spans="3:3" x14ac:dyDescent="0.25">
      <c r="C72" s="9"/>
    </row>
    <row r="73" spans="3:3" x14ac:dyDescent="0.25">
      <c r="C73" s="9"/>
    </row>
    <row r="74" spans="3:3" x14ac:dyDescent="0.25">
      <c r="C74" s="9"/>
    </row>
    <row r="75" spans="3:3" x14ac:dyDescent="0.25">
      <c r="C75" s="9"/>
    </row>
    <row r="76" spans="3:3" x14ac:dyDescent="0.25">
      <c r="C76" s="9"/>
    </row>
    <row r="77" spans="3:3" x14ac:dyDescent="0.25">
      <c r="C77" s="9"/>
    </row>
    <row r="78" spans="3:3" x14ac:dyDescent="0.25">
      <c r="C78" s="9"/>
    </row>
    <row r="79" spans="3:3" x14ac:dyDescent="0.25">
      <c r="C79" s="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165"/>
  <sheetViews>
    <sheetView showZeros="0" workbookViewId="0">
      <selection activeCell="C10" sqref="C10"/>
    </sheetView>
  </sheetViews>
  <sheetFormatPr defaultRowHeight="13.2" x14ac:dyDescent="0.25"/>
  <cols>
    <col min="1" max="1" width="18.6640625" customWidth="1"/>
    <col min="2" max="2" width="7.88671875" customWidth="1"/>
    <col min="3" max="3" width="16.6640625" customWidth="1"/>
    <col min="4" max="4" width="15.6640625" customWidth="1"/>
    <col min="5" max="5" width="12.44140625" hidden="1" customWidth="1"/>
    <col min="6" max="9" width="16.6640625" customWidth="1"/>
    <col min="10" max="10" width="11.44140625" style="45" customWidth="1"/>
    <col min="11" max="11" width="3.6640625" style="45" hidden="1" customWidth="1"/>
    <col min="12" max="12" width="3.6640625" hidden="1" customWidth="1"/>
    <col min="13" max="13" width="10.44140625" customWidth="1"/>
    <col min="14" max="16" width="16.6640625" hidden="1" customWidth="1"/>
    <col min="17" max="17" width="16.6640625" customWidth="1"/>
  </cols>
  <sheetData>
    <row r="1" spans="1:16" ht="23.1" customHeight="1" x14ac:dyDescent="0.45">
      <c r="A1" s="5" t="s">
        <v>5</v>
      </c>
      <c r="C1" s="42" t="s">
        <v>21</v>
      </c>
    </row>
    <row r="2" spans="1:16" ht="23.1" customHeight="1" x14ac:dyDescent="0.45">
      <c r="A2" s="5" t="s">
        <v>6</v>
      </c>
      <c r="B2" s="40"/>
      <c r="C2" s="41"/>
      <c r="D2" s="41"/>
      <c r="E2" s="41"/>
      <c r="F2" s="41"/>
      <c r="G2" s="41"/>
      <c r="H2" s="41"/>
      <c r="I2" s="41"/>
    </row>
    <row r="4" spans="1:16" ht="23.1" customHeight="1" thickBot="1" x14ac:dyDescent="0.3">
      <c r="A4" s="32" t="s">
        <v>7</v>
      </c>
      <c r="B4" s="33"/>
      <c r="C4" s="35" t="s">
        <v>24</v>
      </c>
      <c r="D4" s="36"/>
      <c r="E4" s="10"/>
      <c r="F4" s="35" t="s">
        <v>25</v>
      </c>
      <c r="G4" s="36"/>
      <c r="H4" s="10" t="s">
        <v>23</v>
      </c>
      <c r="I4" s="10" t="s">
        <v>22</v>
      </c>
      <c r="J4" s="46" t="s">
        <v>26</v>
      </c>
      <c r="M4" s="46" t="s">
        <v>27</v>
      </c>
      <c r="N4" s="10"/>
      <c r="O4" s="10"/>
      <c r="P4" s="10"/>
    </row>
    <row r="5" spans="1:16" ht="23.1" customHeight="1" thickTop="1" x14ac:dyDescent="0.3">
      <c r="A5" s="34"/>
      <c r="B5" s="39"/>
      <c r="C5" s="37">
        <v>40026</v>
      </c>
      <c r="D5" s="43"/>
      <c r="E5" s="7"/>
      <c r="F5" s="37">
        <v>41122</v>
      </c>
      <c r="G5" s="38"/>
      <c r="H5" s="8">
        <f>+F5</f>
        <v>41122</v>
      </c>
      <c r="I5" s="8">
        <f>IF(C5=0,0,90+F5)</f>
        <v>41212</v>
      </c>
      <c r="J5" s="47">
        <f>I5-MAX(I7:I24)</f>
        <v>306</v>
      </c>
      <c r="K5" s="45">
        <f>ROUND((+F5-C5)/365,0)-1</f>
        <v>2</v>
      </c>
      <c r="L5">
        <f>VLOOKUP(D7,RPT,2)</f>
        <v>1</v>
      </c>
      <c r="M5" s="47">
        <f>+L5*K5</f>
        <v>2</v>
      </c>
      <c r="N5" s="8"/>
      <c r="O5" s="8"/>
      <c r="P5" s="8"/>
    </row>
    <row r="6" spans="1:16" ht="69.75" customHeight="1" thickBot="1" x14ac:dyDescent="0.3">
      <c r="A6" s="6" t="s">
        <v>7</v>
      </c>
      <c r="B6" s="6" t="s">
        <v>8</v>
      </c>
      <c r="C6" s="6" t="s">
        <v>4</v>
      </c>
      <c r="D6" s="12" t="s">
        <v>12</v>
      </c>
      <c r="E6" s="12"/>
      <c r="F6" s="26" t="s">
        <v>11</v>
      </c>
      <c r="G6" s="26" t="s">
        <v>10</v>
      </c>
      <c r="H6" s="26" t="s">
        <v>0</v>
      </c>
      <c r="I6" s="27" t="s">
        <v>9</v>
      </c>
      <c r="N6" s="26" t="s">
        <v>18</v>
      </c>
      <c r="O6" s="26" t="s">
        <v>19</v>
      </c>
      <c r="P6" s="26" t="s">
        <v>20</v>
      </c>
    </row>
    <row r="7" spans="1:16" ht="23.1" customHeight="1" thickTop="1" x14ac:dyDescent="0.3">
      <c r="A7" s="11">
        <f>+$A$5</f>
        <v>0</v>
      </c>
      <c r="B7" s="30"/>
      <c r="C7" s="37">
        <v>40026</v>
      </c>
      <c r="D7" s="31" t="s">
        <v>15</v>
      </c>
      <c r="E7" s="25">
        <f t="shared" ref="E7:E36" si="0">IF(D7&lt;&gt;"",VLOOKUP(D7,PP,2),"")</f>
        <v>6</v>
      </c>
      <c r="F7" s="28">
        <f t="shared" ref="F7:F36" si="1">IF($D7="Q",VLOOKUP($C7,DD,$E7),0)</f>
        <v>0</v>
      </c>
      <c r="G7" s="28">
        <f t="shared" ref="G7:G36" si="2">IF($D7="S",VLOOKUP($C7,DD,$E7),0)</f>
        <v>0</v>
      </c>
      <c r="H7" s="44">
        <f t="shared" ref="H7:H36" si="3">IF($D7="A",VLOOKUP($C7,DD,$E7),0)</f>
        <v>40451</v>
      </c>
      <c r="I7" s="8">
        <f t="shared" ref="I7:I36" si="4">MAX(N7:P7)</f>
        <v>40541</v>
      </c>
      <c r="J7" s="47">
        <f>+I7-H7</f>
        <v>90</v>
      </c>
      <c r="N7" s="8">
        <f t="shared" ref="N7:N36" si="5">IF($D7="q",30+F7,0)</f>
        <v>0</v>
      </c>
      <c r="O7" s="8">
        <f t="shared" ref="O7:O36" si="6">IF($D7="s",30+G7,0)</f>
        <v>0</v>
      </c>
      <c r="P7" s="8">
        <f t="shared" ref="P7:P36" si="7">IF($D7="A",90+H7,0)</f>
        <v>40541</v>
      </c>
    </row>
    <row r="8" spans="1:16" ht="23.1" customHeight="1" x14ac:dyDescent="0.3">
      <c r="A8" s="11">
        <f t="shared" ref="A8:A36" si="8">+A$5</f>
        <v>0</v>
      </c>
      <c r="B8" s="30"/>
      <c r="C8" s="37">
        <f>+C7+365</f>
        <v>40391</v>
      </c>
      <c r="D8" s="49" t="str">
        <f>IF(M$5&gt;1,+D7," ")</f>
        <v>A</v>
      </c>
      <c r="E8" s="25">
        <f t="shared" si="0"/>
        <v>6</v>
      </c>
      <c r="F8" s="28">
        <f t="shared" si="1"/>
        <v>0</v>
      </c>
      <c r="G8" s="28">
        <f t="shared" si="2"/>
        <v>0</v>
      </c>
      <c r="H8" s="28">
        <f t="shared" si="3"/>
        <v>40816</v>
      </c>
      <c r="I8" s="8">
        <f t="shared" si="4"/>
        <v>40906</v>
      </c>
      <c r="J8" s="47">
        <f>+I8-I7</f>
        <v>365</v>
      </c>
      <c r="K8" s="47"/>
      <c r="L8" s="29"/>
      <c r="N8" s="8">
        <f t="shared" si="5"/>
        <v>0</v>
      </c>
      <c r="O8" s="8">
        <f t="shared" si="6"/>
        <v>0</v>
      </c>
      <c r="P8" s="8">
        <f t="shared" si="7"/>
        <v>40906</v>
      </c>
    </row>
    <row r="9" spans="1:16" ht="23.1" customHeight="1" x14ac:dyDescent="0.3">
      <c r="A9" s="11">
        <f t="shared" si="8"/>
        <v>0</v>
      </c>
      <c r="B9" s="30"/>
      <c r="C9" s="37"/>
      <c r="D9" s="49" t="str">
        <f>IF(M$5&gt;2,+D8," ")</f>
        <v xml:space="preserve"> </v>
      </c>
      <c r="E9" s="25" t="e">
        <f t="shared" si="0"/>
        <v>#N/A</v>
      </c>
      <c r="F9" s="28">
        <f t="shared" si="1"/>
        <v>0</v>
      </c>
      <c r="G9" s="28">
        <f t="shared" si="2"/>
        <v>0</v>
      </c>
      <c r="H9" s="28">
        <f t="shared" si="3"/>
        <v>0</v>
      </c>
      <c r="I9" s="8">
        <f t="shared" si="4"/>
        <v>0</v>
      </c>
      <c r="J9" s="47"/>
      <c r="K9" s="47"/>
      <c r="L9" s="29"/>
      <c r="N9" s="8">
        <f t="shared" si="5"/>
        <v>0</v>
      </c>
      <c r="O9" s="8">
        <f t="shared" si="6"/>
        <v>0</v>
      </c>
      <c r="P9" s="8">
        <f t="shared" si="7"/>
        <v>0</v>
      </c>
    </row>
    <row r="10" spans="1:16" ht="23.1" customHeight="1" x14ac:dyDescent="0.3">
      <c r="A10" s="11">
        <f t="shared" si="8"/>
        <v>0</v>
      </c>
      <c r="B10" s="30"/>
      <c r="C10" s="37"/>
      <c r="D10" s="49" t="str">
        <f>IF(M$5&gt;3,+D9," ")</f>
        <v xml:space="preserve"> </v>
      </c>
      <c r="E10" s="25" t="e">
        <f t="shared" si="0"/>
        <v>#N/A</v>
      </c>
      <c r="F10" s="28">
        <f t="shared" si="1"/>
        <v>0</v>
      </c>
      <c r="G10" s="28">
        <f t="shared" si="2"/>
        <v>0</v>
      </c>
      <c r="H10" s="28">
        <f t="shared" si="3"/>
        <v>0</v>
      </c>
      <c r="I10" s="8">
        <f t="shared" si="4"/>
        <v>0</v>
      </c>
      <c r="J10" s="47"/>
      <c r="K10" s="47"/>
      <c r="L10" s="29"/>
      <c r="N10" s="8">
        <f t="shared" si="5"/>
        <v>0</v>
      </c>
      <c r="O10" s="8">
        <f t="shared" si="6"/>
        <v>0</v>
      </c>
      <c r="P10" s="8">
        <f t="shared" si="7"/>
        <v>0</v>
      </c>
    </row>
    <row r="11" spans="1:16" ht="23.1" customHeight="1" x14ac:dyDescent="0.3">
      <c r="A11" s="11">
        <f t="shared" si="8"/>
        <v>0</v>
      </c>
      <c r="B11" s="30"/>
      <c r="C11" s="37"/>
      <c r="D11" s="49" t="str">
        <f>IF(M$5&gt;4,+D10," ")</f>
        <v xml:space="preserve"> </v>
      </c>
      <c r="E11" s="25" t="e">
        <f t="shared" si="0"/>
        <v>#N/A</v>
      </c>
      <c r="F11" s="28">
        <f t="shared" si="1"/>
        <v>0</v>
      </c>
      <c r="G11" s="28">
        <f t="shared" si="2"/>
        <v>0</v>
      </c>
      <c r="H11" s="28">
        <f t="shared" si="3"/>
        <v>0</v>
      </c>
      <c r="I11" s="8">
        <f t="shared" si="4"/>
        <v>0</v>
      </c>
      <c r="J11" s="47"/>
      <c r="K11" s="47"/>
      <c r="L11" s="29"/>
      <c r="N11" s="8">
        <f t="shared" si="5"/>
        <v>0</v>
      </c>
      <c r="O11" s="8">
        <f t="shared" si="6"/>
        <v>0</v>
      </c>
      <c r="P11" s="8">
        <f t="shared" si="7"/>
        <v>0</v>
      </c>
    </row>
    <row r="12" spans="1:16" ht="23.1" customHeight="1" x14ac:dyDescent="0.3">
      <c r="A12" s="11">
        <f t="shared" si="8"/>
        <v>0</v>
      </c>
      <c r="B12" s="30"/>
      <c r="C12" s="37"/>
      <c r="D12" s="49" t="str">
        <f>IF(M$5&gt;5,+D11," ")</f>
        <v xml:space="preserve"> </v>
      </c>
      <c r="E12" s="25" t="e">
        <f t="shared" si="0"/>
        <v>#N/A</v>
      </c>
      <c r="F12" s="28">
        <f t="shared" si="1"/>
        <v>0</v>
      </c>
      <c r="G12" s="28">
        <f t="shared" si="2"/>
        <v>0</v>
      </c>
      <c r="H12" s="28">
        <f t="shared" si="3"/>
        <v>0</v>
      </c>
      <c r="I12" s="8">
        <f t="shared" si="4"/>
        <v>0</v>
      </c>
      <c r="J12" s="47"/>
      <c r="K12" s="47"/>
      <c r="L12" s="29"/>
      <c r="N12" s="8">
        <f t="shared" si="5"/>
        <v>0</v>
      </c>
      <c r="O12" s="8">
        <f t="shared" si="6"/>
        <v>0</v>
      </c>
      <c r="P12" s="8">
        <f t="shared" si="7"/>
        <v>0</v>
      </c>
    </row>
    <row r="13" spans="1:16" ht="23.1" customHeight="1" x14ac:dyDescent="0.3">
      <c r="A13" s="11">
        <f t="shared" si="8"/>
        <v>0</v>
      </c>
      <c r="B13" s="30"/>
      <c r="C13" s="37"/>
      <c r="D13" s="49" t="str">
        <f>IF(M$5&gt;6,+D12," ")</f>
        <v xml:space="preserve"> </v>
      </c>
      <c r="E13" s="25" t="e">
        <f t="shared" si="0"/>
        <v>#N/A</v>
      </c>
      <c r="F13" s="28">
        <f t="shared" si="1"/>
        <v>0</v>
      </c>
      <c r="G13" s="28">
        <f t="shared" si="2"/>
        <v>0</v>
      </c>
      <c r="H13" s="28">
        <f t="shared" si="3"/>
        <v>0</v>
      </c>
      <c r="I13" s="8">
        <f t="shared" si="4"/>
        <v>0</v>
      </c>
      <c r="J13" s="47"/>
      <c r="K13" s="47"/>
      <c r="L13" s="29"/>
      <c r="N13" s="8">
        <f t="shared" si="5"/>
        <v>0</v>
      </c>
      <c r="O13" s="8">
        <f t="shared" si="6"/>
        <v>0</v>
      </c>
      <c r="P13" s="8">
        <f t="shared" si="7"/>
        <v>0</v>
      </c>
    </row>
    <row r="14" spans="1:16" ht="23.1" customHeight="1" x14ac:dyDescent="0.3">
      <c r="A14" s="11">
        <f t="shared" si="8"/>
        <v>0</v>
      </c>
      <c r="B14" s="30"/>
      <c r="C14" s="37"/>
      <c r="D14" s="49" t="str">
        <f>IF(M$5&gt;7,+D13," ")</f>
        <v xml:space="preserve"> </v>
      </c>
      <c r="E14" s="25" t="e">
        <f t="shared" si="0"/>
        <v>#N/A</v>
      </c>
      <c r="F14" s="28">
        <f t="shared" si="1"/>
        <v>0</v>
      </c>
      <c r="G14" s="28">
        <f t="shared" si="2"/>
        <v>0</v>
      </c>
      <c r="H14" s="28">
        <f t="shared" si="3"/>
        <v>0</v>
      </c>
      <c r="I14" s="8">
        <f t="shared" si="4"/>
        <v>0</v>
      </c>
      <c r="J14" s="47"/>
      <c r="K14" s="47"/>
      <c r="L14" s="29"/>
      <c r="N14" s="8">
        <f t="shared" si="5"/>
        <v>0</v>
      </c>
      <c r="O14" s="8">
        <f t="shared" si="6"/>
        <v>0</v>
      </c>
      <c r="P14" s="8">
        <f t="shared" si="7"/>
        <v>0</v>
      </c>
    </row>
    <row r="15" spans="1:16" ht="23.1" customHeight="1" x14ac:dyDescent="0.3">
      <c r="A15" s="11">
        <f t="shared" si="8"/>
        <v>0</v>
      </c>
      <c r="B15" s="30"/>
      <c r="C15" s="37"/>
      <c r="D15" s="49" t="str">
        <f>IF(M$5&gt;8,+D14," ")</f>
        <v xml:space="preserve"> </v>
      </c>
      <c r="E15" s="25" t="e">
        <f t="shared" si="0"/>
        <v>#N/A</v>
      </c>
      <c r="F15" s="28">
        <f t="shared" si="1"/>
        <v>0</v>
      </c>
      <c r="G15" s="28">
        <f t="shared" si="2"/>
        <v>0</v>
      </c>
      <c r="H15" s="28">
        <f t="shared" si="3"/>
        <v>0</v>
      </c>
      <c r="I15" s="8">
        <f t="shared" si="4"/>
        <v>0</v>
      </c>
      <c r="J15" s="47"/>
      <c r="K15" s="47"/>
      <c r="L15" s="29"/>
      <c r="N15" s="8">
        <f t="shared" si="5"/>
        <v>0</v>
      </c>
      <c r="O15" s="8">
        <f t="shared" si="6"/>
        <v>0</v>
      </c>
      <c r="P15" s="8">
        <f t="shared" si="7"/>
        <v>0</v>
      </c>
    </row>
    <row r="16" spans="1:16" ht="23.1" customHeight="1" x14ac:dyDescent="0.3">
      <c r="A16" s="11">
        <f t="shared" si="8"/>
        <v>0</v>
      </c>
      <c r="B16" s="30"/>
      <c r="C16" s="37"/>
      <c r="D16" s="49" t="str">
        <f>IF(M$5&gt;9,+D15," ")</f>
        <v xml:space="preserve"> </v>
      </c>
      <c r="E16" s="25" t="e">
        <f t="shared" si="0"/>
        <v>#N/A</v>
      </c>
      <c r="F16" s="28">
        <f t="shared" si="1"/>
        <v>0</v>
      </c>
      <c r="G16" s="28">
        <f t="shared" si="2"/>
        <v>0</v>
      </c>
      <c r="H16" s="28">
        <f t="shared" si="3"/>
        <v>0</v>
      </c>
      <c r="I16" s="8">
        <f t="shared" si="4"/>
        <v>0</v>
      </c>
      <c r="J16" s="47"/>
      <c r="K16" s="47"/>
      <c r="L16" s="29"/>
      <c r="N16" s="8">
        <f t="shared" si="5"/>
        <v>0</v>
      </c>
      <c r="O16" s="8">
        <f t="shared" si="6"/>
        <v>0</v>
      </c>
      <c r="P16" s="8">
        <f t="shared" si="7"/>
        <v>0</v>
      </c>
    </row>
    <row r="17" spans="1:16" ht="23.1" customHeight="1" x14ac:dyDescent="0.3">
      <c r="A17" s="11">
        <f t="shared" si="8"/>
        <v>0</v>
      </c>
      <c r="B17" s="30"/>
      <c r="C17" s="37"/>
      <c r="D17" s="49" t="str">
        <f>IF(M$5&gt;10,+D16," ")</f>
        <v xml:space="preserve"> </v>
      </c>
      <c r="E17" s="25" t="e">
        <f t="shared" si="0"/>
        <v>#N/A</v>
      </c>
      <c r="F17" s="28">
        <f t="shared" si="1"/>
        <v>0</v>
      </c>
      <c r="G17" s="28">
        <f t="shared" si="2"/>
        <v>0</v>
      </c>
      <c r="H17" s="28">
        <f t="shared" si="3"/>
        <v>0</v>
      </c>
      <c r="I17" s="8">
        <f t="shared" si="4"/>
        <v>0</v>
      </c>
      <c r="J17" s="47"/>
      <c r="K17" s="47"/>
      <c r="L17" s="29"/>
      <c r="N17" s="8">
        <f t="shared" si="5"/>
        <v>0</v>
      </c>
      <c r="O17" s="8">
        <f t="shared" si="6"/>
        <v>0</v>
      </c>
      <c r="P17" s="8">
        <f t="shared" si="7"/>
        <v>0</v>
      </c>
    </row>
    <row r="18" spans="1:16" ht="23.1" customHeight="1" x14ac:dyDescent="0.3">
      <c r="A18" s="11">
        <f t="shared" si="8"/>
        <v>0</v>
      </c>
      <c r="B18" s="30"/>
      <c r="C18" s="37"/>
      <c r="D18" s="49" t="str">
        <f>IF(M$5&gt;11,+D17," ")</f>
        <v xml:space="preserve"> </v>
      </c>
      <c r="E18" s="25" t="e">
        <f t="shared" si="0"/>
        <v>#N/A</v>
      </c>
      <c r="F18" s="28">
        <f t="shared" si="1"/>
        <v>0</v>
      </c>
      <c r="G18" s="28">
        <f t="shared" si="2"/>
        <v>0</v>
      </c>
      <c r="H18" s="28">
        <f t="shared" si="3"/>
        <v>0</v>
      </c>
      <c r="I18" s="8">
        <f t="shared" si="4"/>
        <v>0</v>
      </c>
      <c r="J18" s="47"/>
      <c r="K18" s="47"/>
      <c r="L18" s="29"/>
      <c r="N18" s="8">
        <f t="shared" si="5"/>
        <v>0</v>
      </c>
      <c r="O18" s="8">
        <f t="shared" si="6"/>
        <v>0</v>
      </c>
      <c r="P18" s="8">
        <f t="shared" si="7"/>
        <v>0</v>
      </c>
    </row>
    <row r="19" spans="1:16" ht="23.1" customHeight="1" x14ac:dyDescent="0.3">
      <c r="A19" s="11">
        <f t="shared" si="8"/>
        <v>0</v>
      </c>
      <c r="B19" s="30"/>
      <c r="C19" s="37"/>
      <c r="D19" s="49" t="str">
        <f>IF(M$5&gt;12,+D18," ")</f>
        <v xml:space="preserve"> </v>
      </c>
      <c r="E19" s="25" t="e">
        <f t="shared" si="0"/>
        <v>#N/A</v>
      </c>
      <c r="F19" s="28">
        <f t="shared" si="1"/>
        <v>0</v>
      </c>
      <c r="G19" s="28">
        <f t="shared" si="2"/>
        <v>0</v>
      </c>
      <c r="H19" s="28">
        <f t="shared" si="3"/>
        <v>0</v>
      </c>
      <c r="I19" s="8">
        <f t="shared" si="4"/>
        <v>0</v>
      </c>
      <c r="J19" s="47"/>
      <c r="K19" s="47"/>
      <c r="L19" s="29"/>
      <c r="N19" s="8">
        <f t="shared" si="5"/>
        <v>0</v>
      </c>
      <c r="O19" s="8">
        <f t="shared" si="6"/>
        <v>0</v>
      </c>
      <c r="P19" s="8">
        <f t="shared" si="7"/>
        <v>0</v>
      </c>
    </row>
    <row r="20" spans="1:16" ht="23.1" customHeight="1" x14ac:dyDescent="0.3">
      <c r="A20" s="11">
        <f t="shared" si="8"/>
        <v>0</v>
      </c>
      <c r="B20" s="30"/>
      <c r="C20" s="37"/>
      <c r="D20" s="49" t="str">
        <f>IF(M$5&gt;13,+D19," ")</f>
        <v xml:space="preserve"> </v>
      </c>
      <c r="E20" s="25" t="e">
        <f t="shared" si="0"/>
        <v>#N/A</v>
      </c>
      <c r="F20" s="28">
        <f t="shared" si="1"/>
        <v>0</v>
      </c>
      <c r="G20" s="28">
        <f t="shared" si="2"/>
        <v>0</v>
      </c>
      <c r="H20" s="28">
        <f t="shared" si="3"/>
        <v>0</v>
      </c>
      <c r="I20" s="8">
        <f t="shared" si="4"/>
        <v>0</v>
      </c>
      <c r="J20" s="47"/>
      <c r="K20" s="47"/>
      <c r="L20" s="29"/>
      <c r="N20" s="8">
        <f t="shared" si="5"/>
        <v>0</v>
      </c>
      <c r="O20" s="8">
        <f t="shared" si="6"/>
        <v>0</v>
      </c>
      <c r="P20" s="8">
        <f t="shared" si="7"/>
        <v>0</v>
      </c>
    </row>
    <row r="21" spans="1:16" ht="23.1" customHeight="1" x14ac:dyDescent="0.3">
      <c r="A21" s="11">
        <f t="shared" si="8"/>
        <v>0</v>
      </c>
      <c r="B21" s="30"/>
      <c r="C21" s="37"/>
      <c r="D21" s="49" t="str">
        <f>IF(M$5&gt;14,+D20," ")</f>
        <v xml:space="preserve"> </v>
      </c>
      <c r="E21" s="25" t="e">
        <f t="shared" si="0"/>
        <v>#N/A</v>
      </c>
      <c r="F21" s="28">
        <f t="shared" si="1"/>
        <v>0</v>
      </c>
      <c r="G21" s="28">
        <f t="shared" si="2"/>
        <v>0</v>
      </c>
      <c r="H21" s="28">
        <f t="shared" si="3"/>
        <v>0</v>
      </c>
      <c r="I21" s="8">
        <f t="shared" si="4"/>
        <v>0</v>
      </c>
      <c r="J21" s="47"/>
      <c r="K21" s="47"/>
      <c r="L21" s="29"/>
      <c r="N21" s="8">
        <f t="shared" si="5"/>
        <v>0</v>
      </c>
      <c r="O21" s="8">
        <f t="shared" si="6"/>
        <v>0</v>
      </c>
      <c r="P21" s="8">
        <f t="shared" si="7"/>
        <v>0</v>
      </c>
    </row>
    <row r="22" spans="1:16" ht="23.1" customHeight="1" x14ac:dyDescent="0.3">
      <c r="A22" s="11">
        <f t="shared" si="8"/>
        <v>0</v>
      </c>
      <c r="B22" s="30"/>
      <c r="C22" s="37"/>
      <c r="D22" s="49" t="str">
        <f>IF(M$5&gt;15,+D21," ")</f>
        <v xml:space="preserve"> </v>
      </c>
      <c r="E22" s="25" t="e">
        <f t="shared" si="0"/>
        <v>#N/A</v>
      </c>
      <c r="F22" s="28">
        <f t="shared" si="1"/>
        <v>0</v>
      </c>
      <c r="G22" s="28">
        <f t="shared" si="2"/>
        <v>0</v>
      </c>
      <c r="H22" s="28">
        <f t="shared" si="3"/>
        <v>0</v>
      </c>
      <c r="I22" s="8">
        <f t="shared" si="4"/>
        <v>0</v>
      </c>
      <c r="J22" s="47"/>
      <c r="K22" s="47"/>
      <c r="L22" s="29"/>
      <c r="N22" s="8">
        <f t="shared" si="5"/>
        <v>0</v>
      </c>
      <c r="O22" s="8">
        <f t="shared" si="6"/>
        <v>0</v>
      </c>
      <c r="P22" s="8">
        <f t="shared" si="7"/>
        <v>0</v>
      </c>
    </row>
    <row r="23" spans="1:16" ht="23.1" customHeight="1" x14ac:dyDescent="0.3">
      <c r="A23" s="11">
        <f t="shared" si="8"/>
        <v>0</v>
      </c>
      <c r="B23" s="30"/>
      <c r="C23" s="37"/>
      <c r="D23" s="49" t="str">
        <f>IF(M$5&gt;16,+D22," ")</f>
        <v xml:space="preserve"> </v>
      </c>
      <c r="E23" s="25" t="e">
        <f t="shared" si="0"/>
        <v>#N/A</v>
      </c>
      <c r="F23" s="28">
        <f t="shared" si="1"/>
        <v>0</v>
      </c>
      <c r="G23" s="28">
        <f t="shared" si="2"/>
        <v>0</v>
      </c>
      <c r="H23" s="28">
        <f t="shared" si="3"/>
        <v>0</v>
      </c>
      <c r="I23" s="8">
        <f t="shared" si="4"/>
        <v>0</v>
      </c>
      <c r="J23" s="47"/>
      <c r="K23" s="47"/>
      <c r="L23" s="29"/>
      <c r="N23" s="8">
        <f t="shared" si="5"/>
        <v>0</v>
      </c>
      <c r="O23" s="8">
        <f t="shared" si="6"/>
        <v>0</v>
      </c>
      <c r="P23" s="8">
        <f t="shared" si="7"/>
        <v>0</v>
      </c>
    </row>
    <row r="24" spans="1:16" ht="23.1" customHeight="1" x14ac:dyDescent="0.3">
      <c r="A24" s="11">
        <f t="shared" si="8"/>
        <v>0</v>
      </c>
      <c r="B24" s="30"/>
      <c r="C24" s="37"/>
      <c r="D24" s="49" t="str">
        <f>IF(M$5&gt;17,+D23," ")</f>
        <v xml:space="preserve"> </v>
      </c>
      <c r="E24" s="25" t="e">
        <f t="shared" si="0"/>
        <v>#N/A</v>
      </c>
      <c r="F24" s="28">
        <f t="shared" si="1"/>
        <v>0</v>
      </c>
      <c r="G24" s="28">
        <f t="shared" si="2"/>
        <v>0</v>
      </c>
      <c r="H24" s="28">
        <f t="shared" si="3"/>
        <v>0</v>
      </c>
      <c r="I24" s="8">
        <f t="shared" si="4"/>
        <v>0</v>
      </c>
      <c r="J24" s="47"/>
      <c r="K24" s="47"/>
      <c r="L24" s="29"/>
      <c r="N24" s="8">
        <f t="shared" si="5"/>
        <v>0</v>
      </c>
      <c r="O24" s="8">
        <f t="shared" si="6"/>
        <v>0</v>
      </c>
      <c r="P24" s="8">
        <f t="shared" si="7"/>
        <v>0</v>
      </c>
    </row>
    <row r="25" spans="1:16" ht="23.1" hidden="1" customHeight="1" x14ac:dyDescent="0.3">
      <c r="A25" s="11">
        <f t="shared" si="8"/>
        <v>0</v>
      </c>
      <c r="B25" s="30"/>
      <c r="C25" s="37"/>
      <c r="D25" s="31"/>
      <c r="E25" s="25" t="str">
        <f t="shared" si="0"/>
        <v/>
      </c>
      <c r="F25" s="28">
        <f t="shared" si="1"/>
        <v>0</v>
      </c>
      <c r="G25" s="28">
        <f t="shared" si="2"/>
        <v>0</v>
      </c>
      <c r="H25" s="28">
        <f t="shared" si="3"/>
        <v>0</v>
      </c>
      <c r="I25" s="8">
        <f t="shared" si="4"/>
        <v>0</v>
      </c>
      <c r="J25" s="47"/>
      <c r="K25" s="47"/>
      <c r="L25" s="29"/>
      <c r="N25" s="8">
        <f t="shared" si="5"/>
        <v>0</v>
      </c>
      <c r="O25" s="8">
        <f t="shared" si="6"/>
        <v>0</v>
      </c>
      <c r="P25" s="8">
        <f t="shared" si="7"/>
        <v>0</v>
      </c>
    </row>
    <row r="26" spans="1:16" ht="23.1" hidden="1" customHeight="1" x14ac:dyDescent="0.3">
      <c r="A26" s="11">
        <f t="shared" si="8"/>
        <v>0</v>
      </c>
      <c r="B26" s="30"/>
      <c r="C26" s="37"/>
      <c r="D26" s="31"/>
      <c r="E26" s="25" t="str">
        <f t="shared" si="0"/>
        <v/>
      </c>
      <c r="F26" s="28">
        <f t="shared" si="1"/>
        <v>0</v>
      </c>
      <c r="G26" s="28">
        <f t="shared" si="2"/>
        <v>0</v>
      </c>
      <c r="H26" s="28">
        <f t="shared" si="3"/>
        <v>0</v>
      </c>
      <c r="I26" s="8">
        <f t="shared" si="4"/>
        <v>0</v>
      </c>
      <c r="J26" s="47"/>
      <c r="K26" s="47"/>
      <c r="L26" s="29"/>
      <c r="N26" s="8">
        <f t="shared" si="5"/>
        <v>0</v>
      </c>
      <c r="O26" s="8">
        <f t="shared" si="6"/>
        <v>0</v>
      </c>
      <c r="P26" s="8">
        <f t="shared" si="7"/>
        <v>0</v>
      </c>
    </row>
    <row r="27" spans="1:16" ht="23.1" hidden="1" customHeight="1" x14ac:dyDescent="0.3">
      <c r="A27" s="11">
        <f t="shared" si="8"/>
        <v>0</v>
      </c>
      <c r="B27" s="30"/>
      <c r="C27" s="37"/>
      <c r="D27" s="31"/>
      <c r="E27" s="25" t="str">
        <f t="shared" si="0"/>
        <v/>
      </c>
      <c r="F27" s="28">
        <f t="shared" si="1"/>
        <v>0</v>
      </c>
      <c r="G27" s="28">
        <f t="shared" si="2"/>
        <v>0</v>
      </c>
      <c r="H27" s="28">
        <f t="shared" si="3"/>
        <v>0</v>
      </c>
      <c r="I27" s="8">
        <f t="shared" si="4"/>
        <v>0</v>
      </c>
      <c r="J27" s="47"/>
      <c r="K27" s="47"/>
      <c r="L27" s="29"/>
      <c r="N27" s="8">
        <f t="shared" si="5"/>
        <v>0</v>
      </c>
      <c r="O27" s="8">
        <f t="shared" si="6"/>
        <v>0</v>
      </c>
      <c r="P27" s="8">
        <f t="shared" si="7"/>
        <v>0</v>
      </c>
    </row>
    <row r="28" spans="1:16" ht="23.1" hidden="1" customHeight="1" x14ac:dyDescent="0.3">
      <c r="A28" s="11">
        <f t="shared" si="8"/>
        <v>0</v>
      </c>
      <c r="B28" s="30"/>
      <c r="C28" s="37"/>
      <c r="D28" s="31"/>
      <c r="E28" s="25" t="str">
        <f t="shared" si="0"/>
        <v/>
      </c>
      <c r="F28" s="28">
        <f t="shared" si="1"/>
        <v>0</v>
      </c>
      <c r="G28" s="28">
        <f t="shared" si="2"/>
        <v>0</v>
      </c>
      <c r="H28" s="28">
        <f t="shared" si="3"/>
        <v>0</v>
      </c>
      <c r="I28" s="8">
        <f t="shared" si="4"/>
        <v>0</v>
      </c>
      <c r="J28" s="47"/>
      <c r="K28" s="47"/>
      <c r="L28" s="29"/>
      <c r="N28" s="8">
        <f t="shared" si="5"/>
        <v>0</v>
      </c>
      <c r="O28" s="8">
        <f t="shared" si="6"/>
        <v>0</v>
      </c>
      <c r="P28" s="8">
        <f t="shared" si="7"/>
        <v>0</v>
      </c>
    </row>
    <row r="29" spans="1:16" ht="23.1" hidden="1" customHeight="1" x14ac:dyDescent="0.3">
      <c r="A29" s="11">
        <f t="shared" si="8"/>
        <v>0</v>
      </c>
      <c r="B29" s="30"/>
      <c r="C29" s="37"/>
      <c r="D29" s="31"/>
      <c r="E29" s="25" t="str">
        <f t="shared" si="0"/>
        <v/>
      </c>
      <c r="F29" s="28">
        <f t="shared" si="1"/>
        <v>0</v>
      </c>
      <c r="G29" s="28">
        <f t="shared" si="2"/>
        <v>0</v>
      </c>
      <c r="H29" s="28">
        <f t="shared" si="3"/>
        <v>0</v>
      </c>
      <c r="I29" s="8">
        <f t="shared" si="4"/>
        <v>0</v>
      </c>
      <c r="J29" s="47"/>
      <c r="K29" s="47"/>
      <c r="L29" s="29"/>
      <c r="N29" s="8">
        <f t="shared" si="5"/>
        <v>0</v>
      </c>
      <c r="O29" s="8">
        <f t="shared" si="6"/>
        <v>0</v>
      </c>
      <c r="P29" s="8">
        <f t="shared" si="7"/>
        <v>0</v>
      </c>
    </row>
    <row r="30" spans="1:16" ht="23.1" hidden="1" customHeight="1" x14ac:dyDescent="0.3">
      <c r="A30" s="11">
        <f t="shared" si="8"/>
        <v>0</v>
      </c>
      <c r="B30" s="30"/>
      <c r="C30" s="37"/>
      <c r="D30" s="31"/>
      <c r="E30" s="25" t="str">
        <f t="shared" si="0"/>
        <v/>
      </c>
      <c r="F30" s="28">
        <f t="shared" si="1"/>
        <v>0</v>
      </c>
      <c r="G30" s="28">
        <f t="shared" si="2"/>
        <v>0</v>
      </c>
      <c r="H30" s="28">
        <f t="shared" si="3"/>
        <v>0</v>
      </c>
      <c r="I30" s="8">
        <f t="shared" si="4"/>
        <v>0</v>
      </c>
      <c r="J30" s="47"/>
      <c r="K30" s="47"/>
      <c r="L30" s="29"/>
      <c r="N30" s="8">
        <f t="shared" si="5"/>
        <v>0</v>
      </c>
      <c r="O30" s="8">
        <f t="shared" si="6"/>
        <v>0</v>
      </c>
      <c r="P30" s="8">
        <f t="shared" si="7"/>
        <v>0</v>
      </c>
    </row>
    <row r="31" spans="1:16" ht="23.1" hidden="1" customHeight="1" x14ac:dyDescent="0.3">
      <c r="A31" s="11">
        <f t="shared" si="8"/>
        <v>0</v>
      </c>
      <c r="B31" s="30"/>
      <c r="C31" s="37"/>
      <c r="D31" s="31"/>
      <c r="E31" s="25" t="str">
        <f t="shared" si="0"/>
        <v/>
      </c>
      <c r="F31" s="28">
        <f t="shared" si="1"/>
        <v>0</v>
      </c>
      <c r="G31" s="28">
        <f t="shared" si="2"/>
        <v>0</v>
      </c>
      <c r="H31" s="28">
        <f t="shared" si="3"/>
        <v>0</v>
      </c>
      <c r="I31" s="8">
        <f t="shared" si="4"/>
        <v>0</v>
      </c>
      <c r="J31" s="47"/>
      <c r="K31" s="47"/>
      <c r="L31" s="29"/>
      <c r="N31" s="8">
        <f t="shared" si="5"/>
        <v>0</v>
      </c>
      <c r="O31" s="8">
        <f t="shared" si="6"/>
        <v>0</v>
      </c>
      <c r="P31" s="8">
        <f t="shared" si="7"/>
        <v>0</v>
      </c>
    </row>
    <row r="32" spans="1:16" ht="23.1" hidden="1" customHeight="1" x14ac:dyDescent="0.3">
      <c r="A32" s="11">
        <f t="shared" si="8"/>
        <v>0</v>
      </c>
      <c r="B32" s="30"/>
      <c r="C32" s="37"/>
      <c r="D32" s="31"/>
      <c r="E32" s="25" t="str">
        <f t="shared" si="0"/>
        <v/>
      </c>
      <c r="F32" s="28">
        <f t="shared" si="1"/>
        <v>0</v>
      </c>
      <c r="G32" s="28">
        <f t="shared" si="2"/>
        <v>0</v>
      </c>
      <c r="H32" s="28">
        <f t="shared" si="3"/>
        <v>0</v>
      </c>
      <c r="I32" s="8">
        <f t="shared" si="4"/>
        <v>0</v>
      </c>
      <c r="J32" s="47"/>
      <c r="K32" s="47"/>
      <c r="L32" s="29"/>
      <c r="N32" s="8">
        <f t="shared" si="5"/>
        <v>0</v>
      </c>
      <c r="O32" s="8">
        <f t="shared" si="6"/>
        <v>0</v>
      </c>
      <c r="P32" s="8">
        <f t="shared" si="7"/>
        <v>0</v>
      </c>
    </row>
    <row r="33" spans="1:16" ht="23.1" hidden="1" customHeight="1" x14ac:dyDescent="0.3">
      <c r="A33" s="11">
        <f t="shared" si="8"/>
        <v>0</v>
      </c>
      <c r="B33" s="30"/>
      <c r="C33" s="37"/>
      <c r="D33" s="31"/>
      <c r="E33" s="25" t="str">
        <f t="shared" si="0"/>
        <v/>
      </c>
      <c r="F33" s="28">
        <f t="shared" si="1"/>
        <v>0</v>
      </c>
      <c r="G33" s="28">
        <f t="shared" si="2"/>
        <v>0</v>
      </c>
      <c r="H33" s="28">
        <f t="shared" si="3"/>
        <v>0</v>
      </c>
      <c r="I33" s="8">
        <f t="shared" si="4"/>
        <v>0</v>
      </c>
      <c r="J33" s="47"/>
      <c r="K33" s="47"/>
      <c r="L33" s="29"/>
      <c r="N33" s="8">
        <f t="shared" si="5"/>
        <v>0</v>
      </c>
      <c r="O33" s="8">
        <f t="shared" si="6"/>
        <v>0</v>
      </c>
      <c r="P33" s="8">
        <f t="shared" si="7"/>
        <v>0</v>
      </c>
    </row>
    <row r="34" spans="1:16" ht="23.1" hidden="1" customHeight="1" x14ac:dyDescent="0.3">
      <c r="A34" s="11">
        <f t="shared" si="8"/>
        <v>0</v>
      </c>
      <c r="B34" s="30"/>
      <c r="C34" s="37"/>
      <c r="D34" s="31"/>
      <c r="E34" s="25" t="str">
        <f t="shared" si="0"/>
        <v/>
      </c>
      <c r="F34" s="28">
        <f t="shared" si="1"/>
        <v>0</v>
      </c>
      <c r="G34" s="28">
        <f t="shared" si="2"/>
        <v>0</v>
      </c>
      <c r="H34" s="28">
        <f t="shared" si="3"/>
        <v>0</v>
      </c>
      <c r="I34" s="8">
        <f t="shared" si="4"/>
        <v>0</v>
      </c>
      <c r="J34" s="47"/>
      <c r="K34" s="47"/>
      <c r="L34" s="29"/>
      <c r="N34" s="8">
        <f t="shared" si="5"/>
        <v>0</v>
      </c>
      <c r="O34" s="8">
        <f t="shared" si="6"/>
        <v>0</v>
      </c>
      <c r="P34" s="8">
        <f t="shared" si="7"/>
        <v>0</v>
      </c>
    </row>
    <row r="35" spans="1:16" ht="23.1" hidden="1" customHeight="1" x14ac:dyDescent="0.3">
      <c r="A35" s="11">
        <f t="shared" si="8"/>
        <v>0</v>
      </c>
      <c r="B35" s="30"/>
      <c r="C35" s="37"/>
      <c r="D35" s="31"/>
      <c r="E35" s="25" t="str">
        <f t="shared" si="0"/>
        <v/>
      </c>
      <c r="F35" s="28">
        <f t="shared" si="1"/>
        <v>0</v>
      </c>
      <c r="G35" s="28">
        <f t="shared" si="2"/>
        <v>0</v>
      </c>
      <c r="H35" s="28">
        <f t="shared" si="3"/>
        <v>0</v>
      </c>
      <c r="I35" s="8">
        <f t="shared" si="4"/>
        <v>0</v>
      </c>
      <c r="J35" s="47"/>
      <c r="K35" s="47"/>
      <c r="L35" s="29"/>
      <c r="N35" s="8">
        <f t="shared" si="5"/>
        <v>0</v>
      </c>
      <c r="O35" s="8">
        <f t="shared" si="6"/>
        <v>0</v>
      </c>
      <c r="P35" s="8">
        <f t="shared" si="7"/>
        <v>0</v>
      </c>
    </row>
    <row r="36" spans="1:16" ht="23.1" hidden="1" customHeight="1" x14ac:dyDescent="0.3">
      <c r="A36" s="11">
        <f t="shared" si="8"/>
        <v>0</v>
      </c>
      <c r="B36" s="30"/>
      <c r="C36" s="37"/>
      <c r="D36" s="31"/>
      <c r="E36" s="25" t="str">
        <f t="shared" si="0"/>
        <v/>
      </c>
      <c r="F36" s="28">
        <f t="shared" si="1"/>
        <v>0</v>
      </c>
      <c r="G36" s="28">
        <f t="shared" si="2"/>
        <v>0</v>
      </c>
      <c r="H36" s="28">
        <f t="shared" si="3"/>
        <v>0</v>
      </c>
      <c r="I36" s="8">
        <f t="shared" si="4"/>
        <v>0</v>
      </c>
      <c r="J36" s="47"/>
      <c r="K36" s="47"/>
      <c r="L36" s="29"/>
      <c r="N36" s="8">
        <f t="shared" si="5"/>
        <v>0</v>
      </c>
      <c r="O36" s="8">
        <f t="shared" si="6"/>
        <v>0</v>
      </c>
      <c r="P36" s="8">
        <f t="shared" si="7"/>
        <v>0</v>
      </c>
    </row>
    <row r="37" spans="1:16" ht="12.75" customHeight="1" x14ac:dyDescent="0.25"/>
    <row r="38" spans="1:16" ht="12.75" customHeight="1" x14ac:dyDescent="0.25"/>
    <row r="39" spans="1:16" ht="12.75" customHeight="1" x14ac:dyDescent="0.25"/>
    <row r="40" spans="1:16" ht="12.75" customHeight="1" x14ac:dyDescent="0.25"/>
    <row r="41" spans="1:16" ht="12.75" hidden="1" customHeight="1" x14ac:dyDescent="0.25">
      <c r="A41" t="s">
        <v>15</v>
      </c>
      <c r="B41">
        <v>6</v>
      </c>
      <c r="C41" s="15">
        <v>39814</v>
      </c>
      <c r="D41" s="16"/>
      <c r="E41" s="16"/>
      <c r="F41" s="17">
        <v>39903</v>
      </c>
      <c r="G41" s="17">
        <v>39994</v>
      </c>
      <c r="H41" s="18">
        <v>40178</v>
      </c>
      <c r="I41" s="14"/>
      <c r="J41" s="48"/>
      <c r="K41" s="48"/>
      <c r="L41" s="14"/>
    </row>
    <row r="42" spans="1:16" ht="12.75" hidden="1" customHeight="1" x14ac:dyDescent="0.25">
      <c r="A42" t="s">
        <v>13</v>
      </c>
      <c r="B42">
        <v>4</v>
      </c>
      <c r="C42" s="19">
        <v>39815</v>
      </c>
      <c r="D42" s="13"/>
      <c r="E42" s="13"/>
      <c r="F42" s="14">
        <v>39994</v>
      </c>
      <c r="G42" s="14">
        <v>40086</v>
      </c>
      <c r="H42" s="20">
        <v>40268</v>
      </c>
      <c r="I42" s="14"/>
      <c r="J42" s="48"/>
      <c r="K42" s="48"/>
      <c r="L42" s="14"/>
    </row>
    <row r="43" spans="1:16" ht="12.75" hidden="1" customHeight="1" x14ac:dyDescent="0.25">
      <c r="A43" t="s">
        <v>14</v>
      </c>
      <c r="B43">
        <v>5</v>
      </c>
      <c r="C43" s="19">
        <v>39904</v>
      </c>
      <c r="D43" s="13"/>
      <c r="E43" s="13"/>
      <c r="F43" s="14">
        <v>39994</v>
      </c>
      <c r="G43" s="14">
        <v>40086</v>
      </c>
      <c r="H43" s="20">
        <v>40268</v>
      </c>
      <c r="I43" s="14"/>
      <c r="J43" s="48"/>
      <c r="K43" s="48"/>
      <c r="L43" s="14"/>
    </row>
    <row r="44" spans="1:16" ht="12.75" hidden="1" customHeight="1" x14ac:dyDescent="0.25">
      <c r="A44" t="s">
        <v>16</v>
      </c>
      <c r="B44" t="s">
        <v>17</v>
      </c>
      <c r="C44" s="19">
        <v>39905</v>
      </c>
      <c r="D44" s="13"/>
      <c r="E44" s="13"/>
      <c r="F44" s="14">
        <v>40086</v>
      </c>
      <c r="G44" s="14">
        <v>40178</v>
      </c>
      <c r="H44" s="20">
        <v>40359</v>
      </c>
      <c r="I44" s="14"/>
      <c r="J44" s="48"/>
      <c r="K44" s="48"/>
      <c r="L44" s="14"/>
    </row>
    <row r="45" spans="1:16" ht="12.75" hidden="1" customHeight="1" x14ac:dyDescent="0.25">
      <c r="C45" s="19">
        <v>39995</v>
      </c>
      <c r="D45" s="13"/>
      <c r="E45" s="13"/>
      <c r="F45" s="14">
        <v>40086</v>
      </c>
      <c r="G45" s="14">
        <v>40178</v>
      </c>
      <c r="H45" s="20">
        <v>40359</v>
      </c>
      <c r="I45" s="14"/>
      <c r="J45" s="48"/>
      <c r="K45" s="48"/>
      <c r="L45" s="14"/>
    </row>
    <row r="46" spans="1:16" ht="12.75" hidden="1" customHeight="1" x14ac:dyDescent="0.25">
      <c r="C46" s="19">
        <v>39996</v>
      </c>
      <c r="D46" s="13"/>
      <c r="E46" s="13"/>
      <c r="F46" s="14">
        <v>40178</v>
      </c>
      <c r="G46" s="14">
        <v>40268</v>
      </c>
      <c r="H46" s="20">
        <v>40451</v>
      </c>
      <c r="I46" s="14"/>
      <c r="J46" s="48"/>
      <c r="K46" s="48"/>
      <c r="L46" s="14"/>
    </row>
    <row r="47" spans="1:16" ht="12.75" hidden="1" customHeight="1" x14ac:dyDescent="0.25">
      <c r="C47" s="19">
        <v>40087</v>
      </c>
      <c r="D47" s="13"/>
      <c r="E47" s="13"/>
      <c r="F47" s="14">
        <v>40178</v>
      </c>
      <c r="G47" s="14">
        <v>40268</v>
      </c>
      <c r="H47" s="20">
        <v>40451</v>
      </c>
      <c r="I47" s="14"/>
      <c r="J47" s="48"/>
      <c r="K47" s="48"/>
      <c r="L47" s="14"/>
    </row>
    <row r="48" spans="1:16" ht="12.75" hidden="1" customHeight="1" thickBot="1" x14ac:dyDescent="0.3">
      <c r="C48" s="21">
        <v>40088</v>
      </c>
      <c r="D48" s="22"/>
      <c r="E48" s="22"/>
      <c r="F48" s="23">
        <v>40268</v>
      </c>
      <c r="G48" s="23">
        <v>40359</v>
      </c>
      <c r="H48" s="24">
        <v>40543</v>
      </c>
      <c r="I48" s="14"/>
      <c r="J48" s="48"/>
      <c r="K48" s="48"/>
      <c r="L48" s="14"/>
    </row>
    <row r="49" spans="1:12" ht="12.75" hidden="1" customHeight="1" x14ac:dyDescent="0.25">
      <c r="A49" t="s">
        <v>15</v>
      </c>
      <c r="B49">
        <v>1</v>
      </c>
      <c r="C49" s="15">
        <v>40179</v>
      </c>
      <c r="D49" s="16"/>
      <c r="E49" s="16"/>
      <c r="F49" s="17">
        <v>40268</v>
      </c>
      <c r="G49" s="17">
        <v>40359</v>
      </c>
      <c r="H49" s="18">
        <v>40543</v>
      </c>
      <c r="I49" s="14"/>
      <c r="J49" s="48"/>
      <c r="K49" s="48"/>
      <c r="L49" s="14"/>
    </row>
    <row r="50" spans="1:12" ht="12.75" hidden="1" customHeight="1" x14ac:dyDescent="0.25">
      <c r="A50" t="s">
        <v>13</v>
      </c>
      <c r="B50">
        <v>4</v>
      </c>
      <c r="C50" s="19">
        <v>40180</v>
      </c>
      <c r="D50" s="13"/>
      <c r="E50" s="13"/>
      <c r="F50" s="14">
        <v>40359</v>
      </c>
      <c r="G50" s="14">
        <v>40451</v>
      </c>
      <c r="H50" s="20">
        <v>40633</v>
      </c>
      <c r="I50" s="14"/>
      <c r="J50" s="48"/>
      <c r="K50" s="48"/>
      <c r="L50" s="14"/>
    </row>
    <row r="51" spans="1:12" ht="12.75" hidden="1" customHeight="1" x14ac:dyDescent="0.25">
      <c r="A51" t="s">
        <v>14</v>
      </c>
      <c r="B51">
        <v>2</v>
      </c>
      <c r="C51" s="19">
        <v>40269</v>
      </c>
      <c r="D51" s="13"/>
      <c r="E51" s="13"/>
      <c r="F51" s="14">
        <v>40359</v>
      </c>
      <c r="G51" s="14">
        <v>40451</v>
      </c>
      <c r="H51" s="20">
        <v>40633</v>
      </c>
      <c r="I51" s="14"/>
      <c r="J51" s="48"/>
      <c r="K51" s="48"/>
      <c r="L51" s="14"/>
    </row>
    <row r="52" spans="1:12" ht="12.75" hidden="1" customHeight="1" x14ac:dyDescent="0.25">
      <c r="A52" t="s">
        <v>16</v>
      </c>
      <c r="B52" t="s">
        <v>17</v>
      </c>
      <c r="C52" s="19">
        <v>40270</v>
      </c>
      <c r="D52" s="13"/>
      <c r="E52" s="13"/>
      <c r="F52" s="14">
        <v>40451</v>
      </c>
      <c r="G52" s="14">
        <v>40543</v>
      </c>
      <c r="H52" s="20">
        <v>40724</v>
      </c>
      <c r="I52" s="14"/>
      <c r="J52" s="48"/>
      <c r="K52" s="48"/>
      <c r="L52" s="14"/>
    </row>
    <row r="53" spans="1:12" ht="12.75" hidden="1" customHeight="1" x14ac:dyDescent="0.25">
      <c r="C53" s="19">
        <v>40360</v>
      </c>
      <c r="D53" s="13"/>
      <c r="E53" s="13"/>
      <c r="F53" s="14">
        <v>40451</v>
      </c>
      <c r="G53" s="14">
        <v>40543</v>
      </c>
      <c r="H53" s="20">
        <v>40724</v>
      </c>
      <c r="I53" s="14"/>
      <c r="J53" s="48"/>
      <c r="K53" s="48"/>
      <c r="L53" s="14"/>
    </row>
    <row r="54" spans="1:12" ht="12.75" hidden="1" customHeight="1" x14ac:dyDescent="0.25">
      <c r="C54" s="19">
        <v>40361</v>
      </c>
      <c r="D54" s="13"/>
      <c r="E54" s="13"/>
      <c r="F54" s="14">
        <v>40543</v>
      </c>
      <c r="G54" s="14">
        <v>40633</v>
      </c>
      <c r="H54" s="20">
        <v>40816</v>
      </c>
      <c r="I54" s="14"/>
      <c r="J54" s="48"/>
      <c r="K54" s="48"/>
      <c r="L54" s="14"/>
    </row>
    <row r="55" spans="1:12" ht="12.75" hidden="1" customHeight="1" x14ac:dyDescent="0.25">
      <c r="C55" s="19">
        <v>40452</v>
      </c>
      <c r="D55" s="13"/>
      <c r="E55" s="13"/>
      <c r="F55" s="14">
        <v>40543</v>
      </c>
      <c r="G55" s="14">
        <v>40633</v>
      </c>
      <c r="H55" s="20">
        <v>40816</v>
      </c>
      <c r="I55" s="14"/>
      <c r="J55" s="48"/>
      <c r="K55" s="48"/>
      <c r="L55" s="14"/>
    </row>
    <row r="56" spans="1:12" ht="12.75" hidden="1" customHeight="1" thickBot="1" x14ac:dyDescent="0.3">
      <c r="C56" s="21">
        <v>40453</v>
      </c>
      <c r="D56" s="22"/>
      <c r="E56" s="22"/>
      <c r="F56" s="23">
        <v>40633</v>
      </c>
      <c r="G56" s="23">
        <v>40724</v>
      </c>
      <c r="H56" s="24">
        <v>40908</v>
      </c>
      <c r="I56" s="14"/>
      <c r="J56" s="48"/>
      <c r="K56" s="48"/>
      <c r="L56" s="14"/>
    </row>
    <row r="57" spans="1:12" ht="12.75" hidden="1" customHeight="1" x14ac:dyDescent="0.25">
      <c r="C57" s="15">
        <v>40544</v>
      </c>
      <c r="D57" s="16"/>
      <c r="E57" s="16"/>
      <c r="F57" s="17">
        <v>40633</v>
      </c>
      <c r="G57" s="17">
        <v>40724</v>
      </c>
      <c r="H57" s="18">
        <v>40908</v>
      </c>
      <c r="I57" s="14"/>
      <c r="J57" s="48"/>
      <c r="K57" s="48"/>
      <c r="L57" s="14"/>
    </row>
    <row r="58" spans="1:12" ht="12.75" hidden="1" customHeight="1" x14ac:dyDescent="0.25">
      <c r="C58" s="19">
        <v>40545</v>
      </c>
      <c r="D58" s="13"/>
      <c r="E58" s="13"/>
      <c r="F58" s="14">
        <v>40724</v>
      </c>
      <c r="G58" s="14">
        <v>40816</v>
      </c>
      <c r="H58" s="20">
        <v>40999</v>
      </c>
      <c r="I58" s="14"/>
      <c r="J58" s="48"/>
      <c r="K58" s="48"/>
      <c r="L58" s="14"/>
    </row>
    <row r="59" spans="1:12" ht="12.75" hidden="1" customHeight="1" x14ac:dyDescent="0.25">
      <c r="C59" s="19">
        <v>40634</v>
      </c>
      <c r="D59" s="13"/>
      <c r="E59" s="13"/>
      <c r="F59" s="14">
        <v>40724</v>
      </c>
      <c r="G59" s="14">
        <v>40816</v>
      </c>
      <c r="H59" s="20">
        <v>40999</v>
      </c>
      <c r="I59" s="14"/>
      <c r="J59" s="48"/>
      <c r="K59" s="48"/>
      <c r="L59" s="14"/>
    </row>
    <row r="60" spans="1:12" ht="12.75" hidden="1" customHeight="1" x14ac:dyDescent="0.25">
      <c r="C60" s="19">
        <v>40635</v>
      </c>
      <c r="D60" s="13"/>
      <c r="E60" s="13"/>
      <c r="F60" s="14">
        <v>40816</v>
      </c>
      <c r="G60" s="14">
        <v>40908</v>
      </c>
      <c r="H60" s="20">
        <v>41090</v>
      </c>
      <c r="I60" s="14"/>
      <c r="J60" s="48"/>
      <c r="K60" s="48"/>
      <c r="L60" s="14"/>
    </row>
    <row r="61" spans="1:12" ht="12.75" hidden="1" customHeight="1" x14ac:dyDescent="0.25">
      <c r="C61" s="19">
        <v>40725</v>
      </c>
      <c r="D61" s="13"/>
      <c r="E61" s="13"/>
      <c r="F61" s="14">
        <v>40816</v>
      </c>
      <c r="G61" s="14">
        <v>40908</v>
      </c>
      <c r="H61" s="20">
        <v>41090</v>
      </c>
      <c r="I61" s="14"/>
      <c r="J61" s="48"/>
      <c r="K61" s="48"/>
      <c r="L61" s="14"/>
    </row>
    <row r="62" spans="1:12" ht="12.75" hidden="1" customHeight="1" x14ac:dyDescent="0.25">
      <c r="C62" s="19">
        <v>40726</v>
      </c>
      <c r="D62" s="13"/>
      <c r="E62" s="13"/>
      <c r="F62" s="14">
        <v>40908</v>
      </c>
      <c r="G62" s="14">
        <v>40999</v>
      </c>
      <c r="H62" s="20">
        <v>41182</v>
      </c>
      <c r="I62" s="14"/>
      <c r="J62" s="48"/>
      <c r="K62" s="48"/>
      <c r="L62" s="14"/>
    </row>
    <row r="63" spans="1:12" ht="12.75" hidden="1" customHeight="1" x14ac:dyDescent="0.25">
      <c r="C63" s="19">
        <v>40817</v>
      </c>
      <c r="D63" s="13"/>
      <c r="E63" s="13"/>
      <c r="F63" s="14">
        <v>40908</v>
      </c>
      <c r="G63" s="14">
        <v>40999</v>
      </c>
      <c r="H63" s="20">
        <v>41182</v>
      </c>
      <c r="I63" s="14"/>
      <c r="J63" s="48"/>
      <c r="K63" s="48"/>
      <c r="L63" s="14"/>
    </row>
    <row r="64" spans="1:12" ht="12.75" hidden="1" customHeight="1" thickBot="1" x14ac:dyDescent="0.3">
      <c r="C64" s="21">
        <v>40818</v>
      </c>
      <c r="D64" s="22"/>
      <c r="E64" s="22"/>
      <c r="F64" s="23">
        <v>40999</v>
      </c>
      <c r="G64" s="23">
        <v>41090</v>
      </c>
      <c r="H64" s="24">
        <v>41274</v>
      </c>
      <c r="I64" s="14"/>
      <c r="J64" s="48"/>
      <c r="K64" s="48"/>
      <c r="L64" s="14"/>
    </row>
    <row r="65" spans="3:12" ht="12.75" hidden="1" customHeight="1" x14ac:dyDescent="0.25">
      <c r="C65" s="15">
        <v>40909</v>
      </c>
      <c r="D65" s="16"/>
      <c r="E65" s="16"/>
      <c r="F65" s="17">
        <v>40999</v>
      </c>
      <c r="G65" s="17">
        <v>41090</v>
      </c>
      <c r="H65" s="18">
        <v>41274</v>
      </c>
      <c r="I65" s="14"/>
      <c r="J65" s="48"/>
      <c r="K65" s="48"/>
      <c r="L65" s="14"/>
    </row>
    <row r="66" spans="3:12" ht="12.75" hidden="1" customHeight="1" x14ac:dyDescent="0.25">
      <c r="C66" s="19">
        <v>40910</v>
      </c>
      <c r="D66" s="13"/>
      <c r="E66" s="13"/>
      <c r="F66" s="14">
        <v>41090</v>
      </c>
      <c r="G66" s="14">
        <v>41182</v>
      </c>
      <c r="H66" s="20">
        <v>41364</v>
      </c>
      <c r="I66" s="14"/>
      <c r="J66" s="48"/>
      <c r="K66" s="48"/>
      <c r="L66" s="14"/>
    </row>
    <row r="67" spans="3:12" ht="12.75" hidden="1" customHeight="1" x14ac:dyDescent="0.25">
      <c r="C67" s="19">
        <v>41000</v>
      </c>
      <c r="D67" s="13"/>
      <c r="E67" s="13"/>
      <c r="F67" s="14">
        <v>41090</v>
      </c>
      <c r="G67" s="14">
        <v>41182</v>
      </c>
      <c r="H67" s="20">
        <v>41364</v>
      </c>
      <c r="I67" s="14"/>
      <c r="J67" s="48"/>
      <c r="K67" s="48"/>
      <c r="L67" s="14"/>
    </row>
    <row r="68" spans="3:12" ht="12.75" hidden="1" customHeight="1" x14ac:dyDescent="0.25">
      <c r="C68" s="19">
        <v>41001</v>
      </c>
      <c r="D68" s="13"/>
      <c r="E68" s="13"/>
      <c r="F68" s="14">
        <v>41182</v>
      </c>
      <c r="G68" s="14">
        <v>41274</v>
      </c>
      <c r="H68" s="20">
        <v>41455</v>
      </c>
      <c r="I68" s="14"/>
      <c r="J68" s="48"/>
      <c r="K68" s="48"/>
      <c r="L68" s="14"/>
    </row>
    <row r="69" spans="3:12" ht="12.75" hidden="1" customHeight="1" x14ac:dyDescent="0.25">
      <c r="C69" s="19">
        <v>41091</v>
      </c>
      <c r="D69" s="13"/>
      <c r="E69" s="13"/>
      <c r="F69" s="14">
        <v>41182</v>
      </c>
      <c r="G69" s="14">
        <v>41274</v>
      </c>
      <c r="H69" s="20">
        <v>41455</v>
      </c>
      <c r="I69" s="14"/>
      <c r="J69" s="48"/>
      <c r="K69" s="48"/>
      <c r="L69" s="14"/>
    </row>
    <row r="70" spans="3:12" ht="12.75" hidden="1" customHeight="1" x14ac:dyDescent="0.25">
      <c r="C70" s="19">
        <v>41092</v>
      </c>
      <c r="D70" s="13"/>
      <c r="E70" s="13"/>
      <c r="F70" s="14">
        <v>41274</v>
      </c>
      <c r="G70" s="14">
        <v>41364</v>
      </c>
      <c r="H70" s="20">
        <v>41547</v>
      </c>
      <c r="I70" s="14"/>
      <c r="J70" s="48"/>
      <c r="K70" s="48"/>
      <c r="L70" s="14"/>
    </row>
    <row r="71" spans="3:12" ht="12.75" hidden="1" customHeight="1" x14ac:dyDescent="0.25">
      <c r="C71" s="19">
        <v>41183</v>
      </c>
      <c r="D71" s="13"/>
      <c r="E71" s="13"/>
      <c r="F71" s="14">
        <v>41274</v>
      </c>
      <c r="G71" s="14">
        <v>41364</v>
      </c>
      <c r="H71" s="20">
        <v>41547</v>
      </c>
      <c r="I71" s="14"/>
      <c r="J71" s="48"/>
      <c r="K71" s="48"/>
      <c r="L71" s="14"/>
    </row>
    <row r="72" spans="3:12" ht="12.75" hidden="1" customHeight="1" thickBot="1" x14ac:dyDescent="0.3">
      <c r="C72" s="21">
        <v>41184</v>
      </c>
      <c r="D72" s="22"/>
      <c r="E72" s="22"/>
      <c r="F72" s="23">
        <v>41364</v>
      </c>
      <c r="G72" s="23">
        <v>41455</v>
      </c>
      <c r="H72" s="24">
        <v>41639</v>
      </c>
      <c r="I72" s="14"/>
      <c r="J72" s="48"/>
      <c r="K72" s="48"/>
      <c r="L72" s="14"/>
    </row>
    <row r="73" spans="3:12" ht="12.75" hidden="1" customHeight="1" x14ac:dyDescent="0.25">
      <c r="C73" s="15">
        <v>41275</v>
      </c>
      <c r="D73" s="16"/>
      <c r="E73" s="16"/>
      <c r="F73" s="17">
        <v>41364</v>
      </c>
      <c r="G73" s="17">
        <v>41455</v>
      </c>
      <c r="H73" s="18">
        <v>41639</v>
      </c>
      <c r="I73" s="14"/>
      <c r="J73" s="48"/>
      <c r="K73" s="48"/>
      <c r="L73" s="14"/>
    </row>
    <row r="74" spans="3:12" ht="12.75" hidden="1" customHeight="1" x14ac:dyDescent="0.25">
      <c r="C74" s="19">
        <v>41276</v>
      </c>
      <c r="D74" s="13"/>
      <c r="E74" s="13"/>
      <c r="F74" s="14">
        <v>41455</v>
      </c>
      <c r="G74" s="14">
        <v>41547</v>
      </c>
      <c r="H74" s="20">
        <v>41729</v>
      </c>
      <c r="I74" s="14"/>
      <c r="J74" s="48"/>
      <c r="K74" s="48"/>
      <c r="L74" s="14"/>
    </row>
    <row r="75" spans="3:12" ht="12.75" hidden="1" customHeight="1" x14ac:dyDescent="0.25">
      <c r="C75" s="19">
        <v>41365</v>
      </c>
      <c r="D75" s="13"/>
      <c r="E75" s="13"/>
      <c r="F75" s="14">
        <v>41455</v>
      </c>
      <c r="G75" s="14">
        <v>41547</v>
      </c>
      <c r="H75" s="20">
        <v>41729</v>
      </c>
      <c r="I75" s="14"/>
      <c r="J75" s="48"/>
      <c r="K75" s="48"/>
      <c r="L75" s="14"/>
    </row>
    <row r="76" spans="3:12" ht="12.75" hidden="1" customHeight="1" x14ac:dyDescent="0.25">
      <c r="C76" s="19">
        <v>41366</v>
      </c>
      <c r="D76" s="13"/>
      <c r="E76" s="13"/>
      <c r="F76" s="14">
        <v>41547</v>
      </c>
      <c r="G76" s="14">
        <v>41639</v>
      </c>
      <c r="H76" s="20">
        <v>41820</v>
      </c>
      <c r="I76" s="14"/>
      <c r="J76" s="48"/>
      <c r="K76" s="48"/>
      <c r="L76" s="14"/>
    </row>
    <row r="77" spans="3:12" ht="12.75" hidden="1" customHeight="1" x14ac:dyDescent="0.25">
      <c r="C77" s="19">
        <v>41456</v>
      </c>
      <c r="D77" s="13"/>
      <c r="E77" s="13"/>
      <c r="F77" s="14">
        <v>41547</v>
      </c>
      <c r="G77" s="14">
        <v>41639</v>
      </c>
      <c r="H77" s="20">
        <v>41820</v>
      </c>
      <c r="I77" s="14"/>
      <c r="J77" s="48"/>
      <c r="K77" s="48"/>
      <c r="L77" s="14"/>
    </row>
    <row r="78" spans="3:12" ht="12.75" hidden="1" customHeight="1" x14ac:dyDescent="0.25">
      <c r="C78" s="19">
        <v>41457</v>
      </c>
      <c r="D78" s="13"/>
      <c r="E78" s="13"/>
      <c r="F78" s="14">
        <v>41639</v>
      </c>
      <c r="G78" s="14">
        <v>41729</v>
      </c>
      <c r="H78" s="20">
        <v>41912</v>
      </c>
      <c r="I78" s="14"/>
      <c r="J78" s="48"/>
      <c r="K78" s="48"/>
      <c r="L78" s="14"/>
    </row>
    <row r="79" spans="3:12" ht="12.75" hidden="1" customHeight="1" x14ac:dyDescent="0.25">
      <c r="C79" s="19">
        <v>41548</v>
      </c>
      <c r="D79" s="13"/>
      <c r="E79" s="13"/>
      <c r="F79" s="14">
        <v>41639</v>
      </c>
      <c r="G79" s="14">
        <v>41729</v>
      </c>
      <c r="H79" s="20">
        <v>41912</v>
      </c>
      <c r="I79" s="14"/>
      <c r="J79" s="48"/>
      <c r="K79" s="48"/>
      <c r="L79" s="14"/>
    </row>
    <row r="80" spans="3:12" ht="12.75" hidden="1" customHeight="1" thickBot="1" x14ac:dyDescent="0.3">
      <c r="C80" s="21">
        <v>41549</v>
      </c>
      <c r="D80" s="22"/>
      <c r="E80" s="22"/>
      <c r="F80" s="23">
        <v>41729</v>
      </c>
      <c r="G80" s="23">
        <v>41820</v>
      </c>
      <c r="H80" s="24">
        <v>42004</v>
      </c>
      <c r="I80" s="14"/>
      <c r="J80" s="48"/>
      <c r="K80" s="48"/>
      <c r="L80" s="14"/>
    </row>
    <row r="81" spans="3:12" ht="12.75" hidden="1" customHeight="1" x14ac:dyDescent="0.25">
      <c r="C81" s="15">
        <v>41640</v>
      </c>
      <c r="D81" s="16"/>
      <c r="E81" s="16"/>
      <c r="F81" s="17">
        <v>41729</v>
      </c>
      <c r="G81" s="17">
        <v>41820</v>
      </c>
      <c r="H81" s="18">
        <v>42004</v>
      </c>
      <c r="I81" s="14"/>
      <c r="J81" s="48"/>
      <c r="K81" s="48"/>
      <c r="L81" s="14"/>
    </row>
    <row r="82" spans="3:12" ht="12.75" hidden="1" customHeight="1" x14ac:dyDescent="0.25">
      <c r="C82" s="19">
        <v>41641</v>
      </c>
      <c r="D82" s="13"/>
      <c r="E82" s="13"/>
      <c r="F82" s="14">
        <v>41820</v>
      </c>
      <c r="G82" s="14">
        <v>41912</v>
      </c>
      <c r="H82" s="20">
        <v>42094</v>
      </c>
      <c r="I82" s="14"/>
      <c r="J82" s="48"/>
      <c r="K82" s="48"/>
      <c r="L82" s="14"/>
    </row>
    <row r="83" spans="3:12" ht="12.75" hidden="1" customHeight="1" x14ac:dyDescent="0.25">
      <c r="C83" s="19">
        <v>41730</v>
      </c>
      <c r="D83" s="13"/>
      <c r="E83" s="13"/>
      <c r="F83" s="14">
        <v>41820</v>
      </c>
      <c r="G83" s="14">
        <v>41912</v>
      </c>
      <c r="H83" s="20">
        <v>42094</v>
      </c>
      <c r="I83" s="14"/>
      <c r="J83" s="48"/>
      <c r="K83" s="48"/>
      <c r="L83" s="14"/>
    </row>
    <row r="84" spans="3:12" ht="12.75" hidden="1" customHeight="1" x14ac:dyDescent="0.25">
      <c r="C84" s="19">
        <v>41731</v>
      </c>
      <c r="D84" s="13"/>
      <c r="E84" s="13"/>
      <c r="F84" s="14">
        <v>41912</v>
      </c>
      <c r="G84" s="14">
        <v>42004</v>
      </c>
      <c r="H84" s="20">
        <v>42185</v>
      </c>
      <c r="I84" s="14"/>
      <c r="J84" s="48"/>
      <c r="K84" s="48"/>
      <c r="L84" s="14"/>
    </row>
    <row r="85" spans="3:12" ht="12.75" hidden="1" customHeight="1" x14ac:dyDescent="0.25">
      <c r="C85" s="19">
        <v>41821</v>
      </c>
      <c r="D85" s="13"/>
      <c r="E85" s="13"/>
      <c r="F85" s="14">
        <v>41912</v>
      </c>
      <c r="G85" s="14">
        <v>42004</v>
      </c>
      <c r="H85" s="20">
        <v>42185</v>
      </c>
      <c r="I85" s="14"/>
      <c r="J85" s="48"/>
      <c r="K85" s="48"/>
      <c r="L85" s="14"/>
    </row>
    <row r="86" spans="3:12" ht="12.75" hidden="1" customHeight="1" x14ac:dyDescent="0.25">
      <c r="C86" s="19">
        <v>41822</v>
      </c>
      <c r="D86" s="13"/>
      <c r="E86" s="13"/>
      <c r="F86" s="14">
        <v>42004</v>
      </c>
      <c r="G86" s="14">
        <v>42094</v>
      </c>
      <c r="H86" s="20">
        <v>42277</v>
      </c>
      <c r="I86" s="14"/>
      <c r="J86" s="48"/>
      <c r="K86" s="48"/>
      <c r="L86" s="14"/>
    </row>
    <row r="87" spans="3:12" ht="12.75" hidden="1" customHeight="1" x14ac:dyDescent="0.25">
      <c r="C87" s="19">
        <v>41913</v>
      </c>
      <c r="D87" s="13"/>
      <c r="E87" s="13"/>
      <c r="F87" s="14">
        <v>42004</v>
      </c>
      <c r="G87" s="14">
        <v>42094</v>
      </c>
      <c r="H87" s="20">
        <v>42277</v>
      </c>
      <c r="I87" s="14"/>
      <c r="J87" s="48"/>
      <c r="K87" s="48"/>
      <c r="L87" s="14"/>
    </row>
    <row r="88" spans="3:12" ht="12.75" hidden="1" customHeight="1" thickBot="1" x14ac:dyDescent="0.3">
      <c r="C88" s="21">
        <v>41914</v>
      </c>
      <c r="D88" s="22"/>
      <c r="E88" s="22"/>
      <c r="F88" s="23">
        <v>42094</v>
      </c>
      <c r="G88" s="23">
        <v>42185</v>
      </c>
      <c r="H88" s="24">
        <v>42369</v>
      </c>
      <c r="I88" s="14"/>
      <c r="J88" s="48"/>
      <c r="K88" s="48"/>
      <c r="L88" s="14"/>
    </row>
    <row r="89" spans="3:12" ht="12.75" hidden="1" customHeight="1" x14ac:dyDescent="0.25">
      <c r="C89" s="15">
        <v>42005</v>
      </c>
      <c r="D89" s="16"/>
      <c r="E89" s="16"/>
      <c r="F89" s="17">
        <v>42094</v>
      </c>
      <c r="G89" s="17">
        <v>42185</v>
      </c>
      <c r="H89" s="18">
        <v>42369</v>
      </c>
      <c r="I89" s="14"/>
      <c r="J89" s="48"/>
      <c r="K89" s="48"/>
      <c r="L89" s="14"/>
    </row>
    <row r="90" spans="3:12" ht="12.75" hidden="1" customHeight="1" x14ac:dyDescent="0.25">
      <c r="C90" s="19">
        <v>42006</v>
      </c>
      <c r="D90" s="13"/>
      <c r="E90" s="13"/>
      <c r="F90" s="14">
        <v>42185</v>
      </c>
      <c r="G90" s="14">
        <v>42277</v>
      </c>
      <c r="H90" s="20">
        <v>42460</v>
      </c>
      <c r="I90" s="14"/>
      <c r="J90" s="48"/>
      <c r="K90" s="48"/>
      <c r="L90" s="14"/>
    </row>
    <row r="91" spans="3:12" ht="12.75" hidden="1" customHeight="1" x14ac:dyDescent="0.25">
      <c r="C91" s="19">
        <v>42095</v>
      </c>
      <c r="D91" s="13"/>
      <c r="E91" s="13"/>
      <c r="F91" s="14">
        <v>42185</v>
      </c>
      <c r="G91" s="14">
        <v>42277</v>
      </c>
      <c r="H91" s="20">
        <v>42460</v>
      </c>
      <c r="I91" s="14"/>
      <c r="J91" s="48"/>
      <c r="K91" s="48"/>
      <c r="L91" s="14"/>
    </row>
    <row r="92" spans="3:12" ht="12.75" hidden="1" customHeight="1" x14ac:dyDescent="0.25">
      <c r="C92" s="19">
        <v>42096</v>
      </c>
      <c r="D92" s="13"/>
      <c r="E92" s="13"/>
      <c r="F92" s="14">
        <v>42277</v>
      </c>
      <c r="G92" s="14">
        <v>42369</v>
      </c>
      <c r="H92" s="20">
        <v>42551</v>
      </c>
      <c r="I92" s="14"/>
      <c r="J92" s="48"/>
      <c r="K92" s="48"/>
      <c r="L92" s="14"/>
    </row>
    <row r="93" spans="3:12" ht="12.75" hidden="1" customHeight="1" x14ac:dyDescent="0.25">
      <c r="C93" s="19">
        <v>42186</v>
      </c>
      <c r="D93" s="13"/>
      <c r="E93" s="13"/>
      <c r="F93" s="14">
        <v>42277</v>
      </c>
      <c r="G93" s="14">
        <v>42369</v>
      </c>
      <c r="H93" s="20">
        <v>42551</v>
      </c>
      <c r="I93" s="14"/>
      <c r="J93" s="48"/>
      <c r="K93" s="48"/>
      <c r="L93" s="14"/>
    </row>
    <row r="94" spans="3:12" ht="12.75" hidden="1" customHeight="1" x14ac:dyDescent="0.25">
      <c r="C94" s="19">
        <v>42187</v>
      </c>
      <c r="D94" s="13"/>
      <c r="E94" s="13"/>
      <c r="F94" s="14">
        <v>42369</v>
      </c>
      <c r="G94" s="14">
        <v>42460</v>
      </c>
      <c r="H94" s="20">
        <v>42643</v>
      </c>
      <c r="I94" s="14"/>
      <c r="J94" s="48"/>
      <c r="K94" s="48"/>
      <c r="L94" s="14"/>
    </row>
    <row r="95" spans="3:12" ht="12.75" hidden="1" customHeight="1" x14ac:dyDescent="0.25">
      <c r="C95" s="19">
        <v>42278</v>
      </c>
      <c r="D95" s="13"/>
      <c r="E95" s="13"/>
      <c r="F95" s="14">
        <v>42369</v>
      </c>
      <c r="G95" s="14">
        <v>42460</v>
      </c>
      <c r="H95" s="20">
        <v>42643</v>
      </c>
      <c r="I95" s="14"/>
      <c r="J95" s="48"/>
      <c r="K95" s="48"/>
      <c r="L95" s="14"/>
    </row>
    <row r="96" spans="3:12" ht="12.75" hidden="1" customHeight="1" thickBot="1" x14ac:dyDescent="0.3">
      <c r="C96" s="21">
        <v>42279</v>
      </c>
      <c r="D96" s="22"/>
      <c r="E96" s="22"/>
      <c r="F96" s="23">
        <v>42460</v>
      </c>
      <c r="G96" s="23">
        <v>42551</v>
      </c>
      <c r="H96" s="24">
        <v>42735</v>
      </c>
      <c r="I96" s="14"/>
      <c r="J96" s="48"/>
      <c r="K96" s="48"/>
      <c r="L96" s="14"/>
    </row>
    <row r="97" spans="3:12" ht="12.75" hidden="1" customHeight="1" x14ac:dyDescent="0.25">
      <c r="C97" s="15">
        <v>42370</v>
      </c>
      <c r="D97" s="16"/>
      <c r="E97" s="16"/>
      <c r="F97" s="17">
        <v>42460</v>
      </c>
      <c r="G97" s="17">
        <v>42551</v>
      </c>
      <c r="H97" s="18">
        <v>42735</v>
      </c>
      <c r="I97" s="14"/>
      <c r="J97" s="48"/>
      <c r="K97" s="48"/>
      <c r="L97" s="14"/>
    </row>
    <row r="98" spans="3:12" ht="12.75" hidden="1" customHeight="1" x14ac:dyDescent="0.25">
      <c r="C98" s="19">
        <v>42371</v>
      </c>
      <c r="D98" s="13"/>
      <c r="E98" s="13"/>
      <c r="F98" s="14">
        <v>42551</v>
      </c>
      <c r="G98" s="14">
        <v>42643</v>
      </c>
      <c r="H98" s="20">
        <v>42825</v>
      </c>
      <c r="I98" s="14"/>
      <c r="J98" s="48"/>
      <c r="K98" s="48"/>
      <c r="L98" s="14"/>
    </row>
    <row r="99" spans="3:12" ht="12.75" hidden="1" customHeight="1" x14ac:dyDescent="0.25">
      <c r="C99" s="19">
        <v>42461</v>
      </c>
      <c r="D99" s="13"/>
      <c r="E99" s="13"/>
      <c r="F99" s="14">
        <v>42551</v>
      </c>
      <c r="G99" s="14">
        <v>42643</v>
      </c>
      <c r="H99" s="20">
        <v>42825</v>
      </c>
      <c r="I99" s="14"/>
      <c r="J99" s="48"/>
      <c r="K99" s="48"/>
      <c r="L99" s="14"/>
    </row>
    <row r="100" spans="3:12" ht="12.75" hidden="1" customHeight="1" x14ac:dyDescent="0.25">
      <c r="C100" s="19">
        <v>42462</v>
      </c>
      <c r="D100" s="13"/>
      <c r="E100" s="13"/>
      <c r="F100" s="14">
        <v>42643</v>
      </c>
      <c r="G100" s="14">
        <v>42735</v>
      </c>
      <c r="H100" s="20">
        <v>42916</v>
      </c>
      <c r="I100" s="14"/>
      <c r="J100" s="48"/>
      <c r="K100" s="48"/>
      <c r="L100" s="14"/>
    </row>
    <row r="101" spans="3:12" ht="12.75" hidden="1" customHeight="1" x14ac:dyDescent="0.25">
      <c r="C101" s="19">
        <v>42552</v>
      </c>
      <c r="D101" s="13"/>
      <c r="E101" s="13"/>
      <c r="F101" s="14">
        <v>42643</v>
      </c>
      <c r="G101" s="14">
        <v>42735</v>
      </c>
      <c r="H101" s="20">
        <v>42916</v>
      </c>
      <c r="I101" s="14"/>
      <c r="J101" s="48"/>
      <c r="K101" s="48"/>
      <c r="L101" s="14"/>
    </row>
    <row r="102" spans="3:12" ht="12.75" hidden="1" customHeight="1" x14ac:dyDescent="0.25">
      <c r="C102" s="19">
        <v>42553</v>
      </c>
      <c r="D102" s="13"/>
      <c r="E102" s="13"/>
      <c r="F102" s="14">
        <v>42735</v>
      </c>
      <c r="G102" s="14">
        <v>42825</v>
      </c>
      <c r="H102" s="20">
        <v>43008</v>
      </c>
      <c r="I102" s="14"/>
      <c r="J102" s="48"/>
      <c r="K102" s="48"/>
      <c r="L102" s="14"/>
    </row>
    <row r="103" spans="3:12" ht="12.75" hidden="1" customHeight="1" x14ac:dyDescent="0.25">
      <c r="C103" s="19">
        <v>42644</v>
      </c>
      <c r="D103" s="13"/>
      <c r="E103" s="13"/>
      <c r="F103" s="14">
        <v>42735</v>
      </c>
      <c r="G103" s="14">
        <v>42825</v>
      </c>
      <c r="H103" s="20">
        <v>43008</v>
      </c>
      <c r="I103" s="14"/>
      <c r="J103" s="48"/>
      <c r="K103" s="48"/>
      <c r="L103" s="14"/>
    </row>
    <row r="104" spans="3:12" ht="12.75" hidden="1" customHeight="1" thickBot="1" x14ac:dyDescent="0.3">
      <c r="C104" s="21">
        <v>42645</v>
      </c>
      <c r="D104" s="22"/>
      <c r="E104" s="22"/>
      <c r="F104" s="23">
        <v>42825</v>
      </c>
      <c r="G104" s="23">
        <v>42916</v>
      </c>
      <c r="H104" s="24">
        <v>43100</v>
      </c>
      <c r="I104" s="14"/>
      <c r="J104" s="48"/>
      <c r="K104" s="48"/>
      <c r="L104" s="14"/>
    </row>
    <row r="105" spans="3:12" ht="12.75" hidden="1" customHeight="1" x14ac:dyDescent="0.25">
      <c r="C105" s="15">
        <v>42736</v>
      </c>
      <c r="D105" s="16"/>
      <c r="E105" s="16"/>
      <c r="F105" s="17">
        <v>42825</v>
      </c>
      <c r="G105" s="17">
        <v>42916</v>
      </c>
      <c r="H105" s="18">
        <v>43100</v>
      </c>
      <c r="I105" s="14"/>
      <c r="J105" s="48"/>
      <c r="K105" s="48"/>
      <c r="L105" s="14"/>
    </row>
    <row r="106" spans="3:12" ht="12.75" hidden="1" customHeight="1" x14ac:dyDescent="0.25">
      <c r="C106" s="19">
        <v>42737</v>
      </c>
      <c r="D106" s="13"/>
      <c r="E106" s="13"/>
      <c r="F106" s="14">
        <v>42916</v>
      </c>
      <c r="G106" s="14">
        <v>43008</v>
      </c>
      <c r="H106" s="20">
        <v>43190</v>
      </c>
      <c r="I106" s="14"/>
      <c r="J106" s="48"/>
      <c r="K106" s="48"/>
      <c r="L106" s="14"/>
    </row>
    <row r="107" spans="3:12" ht="12.75" hidden="1" customHeight="1" x14ac:dyDescent="0.25">
      <c r="C107" s="19">
        <v>42826</v>
      </c>
      <c r="D107" s="13"/>
      <c r="E107" s="13"/>
      <c r="F107" s="14">
        <v>42916</v>
      </c>
      <c r="G107" s="14">
        <v>43008</v>
      </c>
      <c r="H107" s="20">
        <v>43190</v>
      </c>
      <c r="I107" s="14"/>
      <c r="J107" s="48"/>
      <c r="K107" s="48"/>
      <c r="L107" s="14"/>
    </row>
    <row r="108" spans="3:12" ht="12.75" hidden="1" customHeight="1" x14ac:dyDescent="0.25">
      <c r="C108" s="19">
        <v>42827</v>
      </c>
      <c r="D108" s="13"/>
      <c r="E108" s="13"/>
      <c r="F108" s="14">
        <v>43008</v>
      </c>
      <c r="G108" s="14">
        <v>43100</v>
      </c>
      <c r="H108" s="20">
        <v>43281</v>
      </c>
      <c r="I108" s="14"/>
      <c r="J108" s="48"/>
      <c r="K108" s="48"/>
      <c r="L108" s="14"/>
    </row>
    <row r="109" spans="3:12" ht="12.75" hidden="1" customHeight="1" x14ac:dyDescent="0.25">
      <c r="C109" s="19">
        <v>42917</v>
      </c>
      <c r="D109" s="13"/>
      <c r="E109" s="13"/>
      <c r="F109" s="14">
        <v>43008</v>
      </c>
      <c r="G109" s="14">
        <v>43100</v>
      </c>
      <c r="H109" s="20">
        <v>43281</v>
      </c>
      <c r="I109" s="14"/>
      <c r="J109" s="48"/>
      <c r="K109" s="48"/>
      <c r="L109" s="14"/>
    </row>
    <row r="110" spans="3:12" ht="12.75" hidden="1" customHeight="1" x14ac:dyDescent="0.25">
      <c r="C110" s="19">
        <v>42918</v>
      </c>
      <c r="D110" s="13"/>
      <c r="E110" s="13"/>
      <c r="F110" s="14">
        <v>43100</v>
      </c>
      <c r="G110" s="14">
        <v>43190</v>
      </c>
      <c r="H110" s="20">
        <v>43373</v>
      </c>
      <c r="I110" s="14"/>
      <c r="J110" s="48"/>
      <c r="K110" s="48"/>
      <c r="L110" s="14"/>
    </row>
    <row r="111" spans="3:12" ht="12.75" hidden="1" customHeight="1" x14ac:dyDescent="0.25">
      <c r="C111" s="19">
        <v>43009</v>
      </c>
      <c r="D111" s="13"/>
      <c r="E111" s="13"/>
      <c r="F111" s="14">
        <v>43100</v>
      </c>
      <c r="G111" s="14">
        <v>43190</v>
      </c>
      <c r="H111" s="20">
        <v>43373</v>
      </c>
      <c r="I111" s="14"/>
      <c r="J111" s="48"/>
      <c r="K111" s="48"/>
      <c r="L111" s="14"/>
    </row>
    <row r="112" spans="3:12" ht="12.75" hidden="1" customHeight="1" thickBot="1" x14ac:dyDescent="0.3">
      <c r="C112" s="21">
        <v>43010</v>
      </c>
      <c r="D112" s="22"/>
      <c r="E112" s="22"/>
      <c r="F112" s="23">
        <v>43190</v>
      </c>
      <c r="G112" s="23">
        <v>43281</v>
      </c>
      <c r="H112" s="24">
        <v>43465</v>
      </c>
      <c r="I112" s="14"/>
      <c r="J112" s="48"/>
      <c r="K112" s="48"/>
      <c r="L112" s="14"/>
    </row>
    <row r="113" spans="3:12" ht="12.75" hidden="1" customHeight="1" x14ac:dyDescent="0.25">
      <c r="C113" s="15">
        <v>43101</v>
      </c>
      <c r="D113" s="16"/>
      <c r="E113" s="16"/>
      <c r="F113" s="17">
        <v>43190</v>
      </c>
      <c r="G113" s="17">
        <v>43281</v>
      </c>
      <c r="H113" s="18">
        <v>43465</v>
      </c>
      <c r="I113" s="14"/>
      <c r="J113" s="48"/>
      <c r="K113" s="48"/>
      <c r="L113" s="14"/>
    </row>
    <row r="114" spans="3:12" ht="12.75" hidden="1" customHeight="1" x14ac:dyDescent="0.25">
      <c r="C114" s="19">
        <v>43102</v>
      </c>
      <c r="D114" s="13"/>
      <c r="E114" s="13"/>
      <c r="F114" s="14">
        <v>43281</v>
      </c>
      <c r="G114" s="14">
        <v>43373</v>
      </c>
      <c r="H114" s="20">
        <v>43555</v>
      </c>
      <c r="I114" s="14"/>
      <c r="J114" s="48"/>
      <c r="K114" s="48"/>
      <c r="L114" s="14"/>
    </row>
    <row r="115" spans="3:12" ht="12.75" hidden="1" customHeight="1" x14ac:dyDescent="0.25">
      <c r="C115" s="19">
        <v>43191</v>
      </c>
      <c r="D115" s="13"/>
      <c r="E115" s="13"/>
      <c r="F115" s="14">
        <v>43281</v>
      </c>
      <c r="G115" s="14">
        <v>43373</v>
      </c>
      <c r="H115" s="20">
        <v>43555</v>
      </c>
      <c r="I115" s="14"/>
      <c r="J115" s="48"/>
      <c r="K115" s="48"/>
      <c r="L115" s="14"/>
    </row>
    <row r="116" spans="3:12" ht="12.75" hidden="1" customHeight="1" x14ac:dyDescent="0.25">
      <c r="C116" s="19">
        <v>43192</v>
      </c>
      <c r="D116" s="13"/>
      <c r="E116" s="13"/>
      <c r="F116" s="14">
        <v>43373</v>
      </c>
      <c r="G116" s="14">
        <v>43465</v>
      </c>
      <c r="H116" s="20">
        <v>43646</v>
      </c>
      <c r="I116" s="14"/>
      <c r="J116" s="48"/>
      <c r="K116" s="48"/>
      <c r="L116" s="14"/>
    </row>
    <row r="117" spans="3:12" ht="12.75" hidden="1" customHeight="1" x14ac:dyDescent="0.25">
      <c r="C117" s="19">
        <v>43282</v>
      </c>
      <c r="D117" s="13"/>
      <c r="E117" s="13"/>
      <c r="F117" s="14">
        <v>43373</v>
      </c>
      <c r="G117" s="14">
        <v>43465</v>
      </c>
      <c r="H117" s="20">
        <v>43646</v>
      </c>
      <c r="I117" s="14"/>
      <c r="J117" s="48"/>
      <c r="K117" s="48"/>
      <c r="L117" s="14"/>
    </row>
    <row r="118" spans="3:12" ht="12.75" hidden="1" customHeight="1" x14ac:dyDescent="0.25">
      <c r="C118" s="19">
        <v>43283</v>
      </c>
      <c r="D118" s="13"/>
      <c r="E118" s="13"/>
      <c r="F118" s="14">
        <v>43465</v>
      </c>
      <c r="G118" s="14">
        <v>43555</v>
      </c>
      <c r="H118" s="20">
        <v>43738</v>
      </c>
      <c r="I118" s="14"/>
      <c r="J118" s="48"/>
      <c r="K118" s="48"/>
      <c r="L118" s="14"/>
    </row>
    <row r="119" spans="3:12" ht="12.75" hidden="1" customHeight="1" x14ac:dyDescent="0.25">
      <c r="C119" s="19">
        <v>43374</v>
      </c>
      <c r="D119" s="13"/>
      <c r="E119" s="13"/>
      <c r="F119" s="14">
        <v>43465</v>
      </c>
      <c r="G119" s="14">
        <v>43555</v>
      </c>
      <c r="H119" s="20">
        <v>43738</v>
      </c>
      <c r="I119" s="14"/>
      <c r="J119" s="48"/>
      <c r="K119" s="48"/>
      <c r="L119" s="14"/>
    </row>
    <row r="120" spans="3:12" ht="12.75" hidden="1" customHeight="1" thickBot="1" x14ac:dyDescent="0.3">
      <c r="C120" s="21">
        <v>43375</v>
      </c>
      <c r="D120" s="22"/>
      <c r="E120" s="22"/>
      <c r="F120" s="23">
        <v>43555</v>
      </c>
      <c r="G120" s="23">
        <v>43646</v>
      </c>
      <c r="H120" s="24">
        <v>43830</v>
      </c>
      <c r="I120" s="14"/>
      <c r="J120" s="48"/>
      <c r="K120" s="48"/>
      <c r="L120" s="14"/>
    </row>
    <row r="121" spans="3:12" ht="12.75" hidden="1" customHeight="1" x14ac:dyDescent="0.25">
      <c r="C121" s="15">
        <v>43466</v>
      </c>
      <c r="D121" s="16"/>
      <c r="E121" s="16"/>
      <c r="F121" s="17">
        <v>43555</v>
      </c>
      <c r="G121" s="17">
        <v>43646</v>
      </c>
      <c r="H121" s="18">
        <v>43830</v>
      </c>
      <c r="I121" s="14"/>
      <c r="J121" s="48"/>
      <c r="K121" s="48"/>
      <c r="L121" s="14"/>
    </row>
    <row r="122" spans="3:12" ht="12.75" hidden="1" customHeight="1" x14ac:dyDescent="0.25">
      <c r="C122" s="19">
        <v>43467</v>
      </c>
      <c r="D122" s="13"/>
      <c r="E122" s="13"/>
      <c r="F122" s="14">
        <v>43646</v>
      </c>
      <c r="G122" s="14">
        <v>43738</v>
      </c>
      <c r="H122" s="20">
        <v>43921</v>
      </c>
      <c r="I122" s="14"/>
      <c r="J122" s="48"/>
      <c r="K122" s="48"/>
      <c r="L122" s="14"/>
    </row>
    <row r="123" spans="3:12" ht="12.75" hidden="1" customHeight="1" x14ac:dyDescent="0.25">
      <c r="C123" s="19">
        <v>43556</v>
      </c>
      <c r="D123" s="13"/>
      <c r="E123" s="13"/>
      <c r="F123" s="14">
        <v>43646</v>
      </c>
      <c r="G123" s="14">
        <v>43738</v>
      </c>
      <c r="H123" s="20">
        <v>43921</v>
      </c>
      <c r="I123" s="14"/>
      <c r="J123" s="48"/>
      <c r="K123" s="48"/>
      <c r="L123" s="14"/>
    </row>
    <row r="124" spans="3:12" ht="12.75" hidden="1" customHeight="1" x14ac:dyDescent="0.25">
      <c r="C124" s="19">
        <v>43557</v>
      </c>
      <c r="D124" s="13"/>
      <c r="E124" s="13"/>
      <c r="F124" s="14">
        <v>43738</v>
      </c>
      <c r="G124" s="14">
        <v>43830</v>
      </c>
      <c r="H124" s="20">
        <v>44012</v>
      </c>
      <c r="I124" s="14"/>
      <c r="J124" s="48"/>
      <c r="K124" s="48"/>
      <c r="L124" s="14"/>
    </row>
    <row r="125" spans="3:12" ht="12.75" hidden="1" customHeight="1" x14ac:dyDescent="0.25">
      <c r="C125" s="19">
        <v>43647</v>
      </c>
      <c r="D125" s="13"/>
      <c r="E125" s="13"/>
      <c r="F125" s="14">
        <v>43738</v>
      </c>
      <c r="G125" s="14">
        <v>43830</v>
      </c>
      <c r="H125" s="20">
        <v>44012</v>
      </c>
      <c r="I125" s="14"/>
      <c r="J125" s="48"/>
      <c r="K125" s="48"/>
      <c r="L125" s="14"/>
    </row>
    <row r="126" spans="3:12" ht="12.75" hidden="1" customHeight="1" x14ac:dyDescent="0.25">
      <c r="C126" s="19">
        <v>43648</v>
      </c>
      <c r="D126" s="13"/>
      <c r="E126" s="13"/>
      <c r="F126" s="14">
        <v>43830</v>
      </c>
      <c r="G126" s="14">
        <v>43921</v>
      </c>
      <c r="H126" s="20">
        <v>44104</v>
      </c>
      <c r="I126" s="14"/>
      <c r="J126" s="48"/>
      <c r="K126" s="48"/>
      <c r="L126" s="14"/>
    </row>
    <row r="127" spans="3:12" ht="12.75" hidden="1" customHeight="1" x14ac:dyDescent="0.25">
      <c r="C127" s="19">
        <v>43739</v>
      </c>
      <c r="D127" s="13"/>
      <c r="E127" s="13"/>
      <c r="F127" s="14">
        <v>43830</v>
      </c>
      <c r="G127" s="14">
        <v>43921</v>
      </c>
      <c r="H127" s="20">
        <v>44104</v>
      </c>
      <c r="I127" s="14"/>
      <c r="J127" s="48"/>
      <c r="K127" s="48"/>
      <c r="L127" s="14"/>
    </row>
    <row r="128" spans="3:12" ht="12.75" hidden="1" customHeight="1" thickBot="1" x14ac:dyDescent="0.3">
      <c r="C128" s="21">
        <v>43740</v>
      </c>
      <c r="D128" s="22"/>
      <c r="E128" s="22"/>
      <c r="F128" s="23">
        <v>43921</v>
      </c>
      <c r="G128" s="23">
        <v>44012</v>
      </c>
      <c r="H128" s="24">
        <v>44196</v>
      </c>
      <c r="I128" s="14"/>
      <c r="J128" s="48"/>
      <c r="K128" s="48"/>
      <c r="L128" s="14"/>
    </row>
    <row r="129" spans="3:12" ht="12.75" hidden="1" customHeight="1" x14ac:dyDescent="0.25">
      <c r="C129" s="15">
        <v>43831</v>
      </c>
      <c r="D129" s="16"/>
      <c r="E129" s="16"/>
      <c r="F129" s="17">
        <v>43921</v>
      </c>
      <c r="G129" s="17">
        <v>44012</v>
      </c>
      <c r="H129" s="18">
        <v>44196</v>
      </c>
      <c r="I129" s="14"/>
      <c r="J129" s="48"/>
      <c r="K129" s="48"/>
      <c r="L129" s="14"/>
    </row>
    <row r="130" spans="3:12" ht="12.75" hidden="1" customHeight="1" x14ac:dyDescent="0.25">
      <c r="C130" s="19">
        <v>43832</v>
      </c>
      <c r="D130" s="13"/>
      <c r="E130" s="13"/>
      <c r="F130" s="14">
        <v>44012</v>
      </c>
      <c r="G130" s="14">
        <v>44104</v>
      </c>
      <c r="H130" s="20">
        <v>44286</v>
      </c>
      <c r="I130" s="14"/>
      <c r="J130" s="48"/>
      <c r="K130" s="48"/>
      <c r="L130" s="14"/>
    </row>
    <row r="131" spans="3:12" ht="12.75" hidden="1" customHeight="1" x14ac:dyDescent="0.25">
      <c r="C131" s="19">
        <v>43922</v>
      </c>
      <c r="D131" s="13"/>
      <c r="E131" s="13"/>
      <c r="F131" s="14">
        <v>44012</v>
      </c>
      <c r="G131" s="14">
        <v>44104</v>
      </c>
      <c r="H131" s="20">
        <v>44286</v>
      </c>
      <c r="I131" s="14"/>
      <c r="J131" s="48"/>
      <c r="K131" s="48"/>
      <c r="L131" s="14"/>
    </row>
    <row r="132" spans="3:12" ht="12.75" hidden="1" customHeight="1" x14ac:dyDescent="0.25">
      <c r="C132" s="19">
        <v>43923</v>
      </c>
      <c r="D132" s="13"/>
      <c r="E132" s="13"/>
      <c r="F132" s="14">
        <v>44104</v>
      </c>
      <c r="G132" s="14">
        <v>44196</v>
      </c>
      <c r="H132" s="20">
        <v>44377</v>
      </c>
      <c r="I132" s="14"/>
      <c r="J132" s="48"/>
      <c r="K132" s="48"/>
      <c r="L132" s="14"/>
    </row>
    <row r="133" spans="3:12" ht="12.75" hidden="1" customHeight="1" x14ac:dyDescent="0.25">
      <c r="C133" s="19">
        <v>44013</v>
      </c>
      <c r="D133" s="13"/>
      <c r="E133" s="13"/>
      <c r="F133" s="14">
        <v>44104</v>
      </c>
      <c r="G133" s="14">
        <v>44196</v>
      </c>
      <c r="H133" s="20">
        <v>44377</v>
      </c>
      <c r="I133" s="14"/>
      <c r="J133" s="48"/>
      <c r="K133" s="48"/>
      <c r="L133" s="14"/>
    </row>
    <row r="134" spans="3:12" ht="12.75" hidden="1" customHeight="1" x14ac:dyDescent="0.25">
      <c r="C134" s="19">
        <v>44014</v>
      </c>
      <c r="D134" s="13"/>
      <c r="E134" s="13"/>
      <c r="F134" s="14">
        <v>44196</v>
      </c>
      <c r="G134" s="14">
        <v>44286</v>
      </c>
      <c r="H134" s="20">
        <v>44469</v>
      </c>
      <c r="I134" s="14"/>
      <c r="J134" s="48"/>
      <c r="K134" s="48"/>
      <c r="L134" s="14"/>
    </row>
    <row r="135" spans="3:12" ht="12.75" hidden="1" customHeight="1" x14ac:dyDescent="0.25">
      <c r="C135" s="19">
        <v>44105</v>
      </c>
      <c r="D135" s="13"/>
      <c r="E135" s="13"/>
      <c r="F135" s="14">
        <v>44196</v>
      </c>
      <c r="G135" s="14">
        <v>44286</v>
      </c>
      <c r="H135" s="20">
        <v>44469</v>
      </c>
      <c r="I135" s="14"/>
      <c r="J135" s="48"/>
      <c r="K135" s="48"/>
      <c r="L135" s="14"/>
    </row>
    <row r="136" spans="3:12" ht="12.75" hidden="1" customHeight="1" thickBot="1" x14ac:dyDescent="0.3">
      <c r="C136" s="21">
        <v>44106</v>
      </c>
      <c r="D136" s="22"/>
      <c r="E136" s="22"/>
      <c r="F136" s="23">
        <v>44286</v>
      </c>
      <c r="G136" s="23">
        <v>44377</v>
      </c>
      <c r="H136" s="24">
        <v>44561</v>
      </c>
      <c r="I136" s="14"/>
      <c r="J136" s="48"/>
      <c r="K136" s="48"/>
      <c r="L136" s="14"/>
    </row>
    <row r="137" spans="3:12" ht="12.75" hidden="1" customHeight="1" x14ac:dyDescent="0.25">
      <c r="C137" s="15">
        <v>44197</v>
      </c>
      <c r="D137" s="16"/>
      <c r="E137" s="16"/>
      <c r="F137" s="17">
        <v>44286</v>
      </c>
      <c r="G137" s="17">
        <v>44377</v>
      </c>
      <c r="H137" s="18">
        <v>44561</v>
      </c>
      <c r="I137" s="14"/>
      <c r="J137" s="48"/>
      <c r="K137" s="48"/>
      <c r="L137" s="14"/>
    </row>
    <row r="138" spans="3:12" ht="12.75" hidden="1" customHeight="1" x14ac:dyDescent="0.25">
      <c r="C138" s="19">
        <v>44198</v>
      </c>
      <c r="D138" s="13"/>
      <c r="E138" s="13"/>
      <c r="F138" s="14">
        <v>44377</v>
      </c>
      <c r="G138" s="14">
        <v>44469</v>
      </c>
      <c r="H138" s="20">
        <v>44651</v>
      </c>
      <c r="I138" s="14"/>
      <c r="J138" s="48"/>
      <c r="K138" s="48"/>
      <c r="L138" s="14"/>
    </row>
    <row r="139" spans="3:12" ht="12.75" hidden="1" customHeight="1" x14ac:dyDescent="0.25">
      <c r="C139" s="19">
        <v>44287</v>
      </c>
      <c r="D139" s="13"/>
      <c r="E139" s="13"/>
      <c r="F139" s="14">
        <v>44377</v>
      </c>
      <c r="G139" s="14">
        <v>44469</v>
      </c>
      <c r="H139" s="20">
        <v>44651</v>
      </c>
      <c r="I139" s="14"/>
      <c r="J139" s="48"/>
      <c r="K139" s="48"/>
      <c r="L139" s="14"/>
    </row>
    <row r="140" spans="3:12" ht="12.75" hidden="1" customHeight="1" x14ac:dyDescent="0.25">
      <c r="C140" s="19">
        <v>44288</v>
      </c>
      <c r="D140" s="13"/>
      <c r="E140" s="13"/>
      <c r="F140" s="14">
        <v>44469</v>
      </c>
      <c r="G140" s="14">
        <v>44561</v>
      </c>
      <c r="H140" s="20">
        <v>44742</v>
      </c>
      <c r="I140" s="14"/>
      <c r="J140" s="48"/>
      <c r="K140" s="48"/>
      <c r="L140" s="14"/>
    </row>
    <row r="141" spans="3:12" ht="12.75" hidden="1" customHeight="1" x14ac:dyDescent="0.25">
      <c r="C141" s="19">
        <v>44378</v>
      </c>
      <c r="D141" s="13"/>
      <c r="E141" s="13"/>
      <c r="F141" s="14">
        <v>44469</v>
      </c>
      <c r="G141" s="14">
        <v>44561</v>
      </c>
      <c r="H141" s="20">
        <v>44742</v>
      </c>
      <c r="I141" s="14"/>
      <c r="J141" s="48"/>
      <c r="K141" s="48"/>
      <c r="L141" s="14"/>
    </row>
    <row r="142" spans="3:12" ht="12.75" hidden="1" customHeight="1" x14ac:dyDescent="0.25">
      <c r="C142" s="19">
        <v>44379</v>
      </c>
      <c r="D142" s="13"/>
      <c r="E142" s="13"/>
      <c r="F142" s="14">
        <v>44561</v>
      </c>
      <c r="G142" s="14">
        <v>44651</v>
      </c>
      <c r="H142" s="20">
        <v>44834</v>
      </c>
      <c r="I142" s="14"/>
      <c r="J142" s="48"/>
      <c r="K142" s="48"/>
      <c r="L142" s="14"/>
    </row>
    <row r="143" spans="3:12" ht="12.75" hidden="1" customHeight="1" x14ac:dyDescent="0.25">
      <c r="C143" s="19">
        <v>44470</v>
      </c>
      <c r="D143" s="13"/>
      <c r="E143" s="13"/>
      <c r="F143" s="14">
        <v>44561</v>
      </c>
      <c r="G143" s="14">
        <v>44651</v>
      </c>
      <c r="H143" s="20">
        <v>44834</v>
      </c>
      <c r="I143" s="14"/>
      <c r="J143" s="48"/>
      <c r="K143" s="48"/>
      <c r="L143" s="14"/>
    </row>
    <row r="144" spans="3:12" ht="12.75" hidden="1" customHeight="1" thickBot="1" x14ac:dyDescent="0.3">
      <c r="C144" s="21">
        <v>44471</v>
      </c>
      <c r="D144" s="22"/>
      <c r="E144" s="22"/>
      <c r="F144" s="23">
        <v>44651</v>
      </c>
      <c r="G144" s="23">
        <v>44742</v>
      </c>
      <c r="H144" s="24">
        <v>44926</v>
      </c>
      <c r="I144" s="14"/>
      <c r="J144" s="48"/>
      <c r="K144" s="48"/>
      <c r="L144" s="14"/>
    </row>
    <row r="145" spans="3:12" ht="12.75" hidden="1" customHeight="1" x14ac:dyDescent="0.25">
      <c r="C145" s="15">
        <v>44562</v>
      </c>
      <c r="D145" s="16"/>
      <c r="E145" s="16"/>
      <c r="F145" s="17">
        <v>44651</v>
      </c>
      <c r="G145" s="17">
        <v>44742</v>
      </c>
      <c r="H145" s="18">
        <v>44926</v>
      </c>
      <c r="I145" s="14"/>
      <c r="J145" s="48"/>
      <c r="K145" s="48"/>
      <c r="L145" s="14"/>
    </row>
    <row r="146" spans="3:12" ht="12.75" hidden="1" customHeight="1" x14ac:dyDescent="0.25">
      <c r="C146" s="19">
        <v>44563</v>
      </c>
      <c r="D146" s="13"/>
      <c r="E146" s="13"/>
      <c r="F146" s="14">
        <v>44742</v>
      </c>
      <c r="G146" s="14">
        <v>44834</v>
      </c>
      <c r="H146" s="20">
        <v>45016</v>
      </c>
      <c r="I146" s="14"/>
      <c r="J146" s="48"/>
      <c r="K146" s="48"/>
      <c r="L146" s="14"/>
    </row>
    <row r="147" spans="3:12" ht="12.75" hidden="1" customHeight="1" x14ac:dyDescent="0.25">
      <c r="C147" s="19">
        <v>44652</v>
      </c>
      <c r="D147" s="13"/>
      <c r="E147" s="13"/>
      <c r="F147" s="14">
        <v>44742</v>
      </c>
      <c r="G147" s="14">
        <v>44834</v>
      </c>
      <c r="H147" s="20">
        <v>45016</v>
      </c>
      <c r="I147" s="14"/>
      <c r="J147" s="48"/>
      <c r="K147" s="48"/>
      <c r="L147" s="14"/>
    </row>
    <row r="148" spans="3:12" ht="12.75" hidden="1" customHeight="1" x14ac:dyDescent="0.25">
      <c r="C148" s="19">
        <v>44653</v>
      </c>
      <c r="D148" s="13"/>
      <c r="E148" s="13"/>
      <c r="F148" s="14">
        <v>44834</v>
      </c>
      <c r="G148" s="14">
        <v>44926</v>
      </c>
      <c r="H148" s="20">
        <v>45107</v>
      </c>
      <c r="I148" s="14"/>
      <c r="J148" s="48"/>
      <c r="K148" s="48"/>
      <c r="L148" s="14"/>
    </row>
    <row r="149" spans="3:12" ht="12.75" hidden="1" customHeight="1" x14ac:dyDescent="0.25">
      <c r="C149" s="19">
        <v>44743</v>
      </c>
      <c r="D149" s="13"/>
      <c r="E149" s="13"/>
      <c r="F149" s="14">
        <v>44834</v>
      </c>
      <c r="G149" s="14">
        <v>44926</v>
      </c>
      <c r="H149" s="20">
        <v>45107</v>
      </c>
      <c r="I149" s="14"/>
      <c r="J149" s="48"/>
      <c r="K149" s="48"/>
      <c r="L149" s="14"/>
    </row>
    <row r="150" spans="3:12" ht="12.75" hidden="1" customHeight="1" x14ac:dyDescent="0.25">
      <c r="C150" s="19">
        <v>44744</v>
      </c>
      <c r="D150" s="13"/>
      <c r="E150" s="13"/>
      <c r="F150" s="14">
        <v>44926</v>
      </c>
      <c r="G150" s="14">
        <v>45016</v>
      </c>
      <c r="H150" s="20">
        <v>45199</v>
      </c>
      <c r="I150" s="14"/>
      <c r="J150" s="48"/>
      <c r="K150" s="48"/>
      <c r="L150" s="14"/>
    </row>
    <row r="151" spans="3:12" ht="12.75" hidden="1" customHeight="1" x14ac:dyDescent="0.25">
      <c r="C151" s="19">
        <v>44835</v>
      </c>
      <c r="D151" s="13"/>
      <c r="E151" s="13"/>
      <c r="F151" s="14">
        <v>44926</v>
      </c>
      <c r="G151" s="14">
        <v>45016</v>
      </c>
      <c r="H151" s="20">
        <v>45199</v>
      </c>
      <c r="I151" s="14"/>
      <c r="J151" s="48"/>
      <c r="K151" s="48"/>
      <c r="L151" s="14"/>
    </row>
    <row r="152" spans="3:12" ht="12.75" hidden="1" customHeight="1" thickBot="1" x14ac:dyDescent="0.3">
      <c r="C152" s="21">
        <v>44836</v>
      </c>
      <c r="D152" s="22"/>
      <c r="E152" s="22"/>
      <c r="F152" s="23">
        <v>45016</v>
      </c>
      <c r="G152" s="23">
        <v>45107</v>
      </c>
      <c r="H152" s="24">
        <v>45291</v>
      </c>
      <c r="I152" s="14"/>
      <c r="J152" s="48"/>
      <c r="K152" s="48"/>
      <c r="L152" s="14"/>
    </row>
    <row r="153" spans="3:12" ht="12.75" hidden="1" customHeight="1" x14ac:dyDescent="0.25">
      <c r="C153" s="15">
        <v>44927</v>
      </c>
      <c r="D153" s="16"/>
      <c r="E153" s="16"/>
      <c r="F153" s="17">
        <v>45016</v>
      </c>
      <c r="G153" s="17">
        <v>45107</v>
      </c>
      <c r="H153" s="18">
        <v>45291</v>
      </c>
      <c r="I153" s="14"/>
      <c r="J153" s="48"/>
      <c r="K153" s="48"/>
      <c r="L153" s="14"/>
    </row>
    <row r="154" spans="3:12" ht="12.75" hidden="1" customHeight="1" x14ac:dyDescent="0.25">
      <c r="C154" s="19">
        <v>44928</v>
      </c>
      <c r="D154" s="13"/>
      <c r="E154" s="13"/>
      <c r="F154" s="14">
        <v>45107</v>
      </c>
      <c r="G154" s="14">
        <v>45199</v>
      </c>
      <c r="H154" s="20">
        <v>45382</v>
      </c>
      <c r="I154" s="14"/>
      <c r="J154" s="48"/>
      <c r="K154" s="48"/>
      <c r="L154" s="14"/>
    </row>
    <row r="155" spans="3:12" ht="12.75" hidden="1" customHeight="1" x14ac:dyDescent="0.25">
      <c r="C155" s="19">
        <v>45017</v>
      </c>
      <c r="D155" s="13"/>
      <c r="E155" s="13"/>
      <c r="F155" s="14">
        <v>45107</v>
      </c>
      <c r="G155" s="14">
        <v>45199</v>
      </c>
      <c r="H155" s="20">
        <v>45382</v>
      </c>
      <c r="I155" s="14"/>
      <c r="J155" s="48"/>
      <c r="K155" s="48"/>
      <c r="L155" s="14"/>
    </row>
    <row r="156" spans="3:12" ht="12.75" hidden="1" customHeight="1" x14ac:dyDescent="0.25">
      <c r="C156" s="19">
        <v>45018</v>
      </c>
      <c r="D156" s="13"/>
      <c r="E156" s="13"/>
      <c r="F156" s="14">
        <v>45199</v>
      </c>
      <c r="G156" s="14">
        <v>45291</v>
      </c>
      <c r="H156" s="20">
        <v>45473</v>
      </c>
      <c r="I156" s="14"/>
      <c r="J156" s="48"/>
      <c r="K156" s="48"/>
      <c r="L156" s="14"/>
    </row>
    <row r="157" spans="3:12" ht="12.75" hidden="1" customHeight="1" x14ac:dyDescent="0.25">
      <c r="C157" s="19">
        <v>45108</v>
      </c>
      <c r="D157" s="13"/>
      <c r="E157" s="13"/>
      <c r="F157" s="14">
        <v>45199</v>
      </c>
      <c r="G157" s="14">
        <v>45291</v>
      </c>
      <c r="H157" s="20">
        <v>45473</v>
      </c>
      <c r="I157" s="14"/>
      <c r="J157" s="48"/>
      <c r="K157" s="48"/>
      <c r="L157" s="14"/>
    </row>
    <row r="158" spans="3:12" ht="12.75" hidden="1" customHeight="1" x14ac:dyDescent="0.25">
      <c r="C158" s="19">
        <v>45109</v>
      </c>
      <c r="D158" s="13"/>
      <c r="E158" s="13"/>
      <c r="F158" s="14">
        <v>45291</v>
      </c>
      <c r="G158" s="14">
        <v>45382</v>
      </c>
      <c r="H158" s="20">
        <v>45565</v>
      </c>
      <c r="I158" s="14"/>
      <c r="J158" s="48"/>
      <c r="K158" s="48"/>
      <c r="L158" s="14"/>
    </row>
    <row r="159" spans="3:12" ht="12.75" hidden="1" customHeight="1" x14ac:dyDescent="0.25">
      <c r="C159" s="19">
        <v>45200</v>
      </c>
      <c r="D159" s="13"/>
      <c r="E159" s="13"/>
      <c r="F159" s="14">
        <v>45291</v>
      </c>
      <c r="G159" s="14">
        <v>45382</v>
      </c>
      <c r="H159" s="20">
        <v>45565</v>
      </c>
      <c r="I159" s="14"/>
      <c r="J159" s="48"/>
      <c r="K159" s="48"/>
      <c r="L159" s="14"/>
    </row>
    <row r="160" spans="3:12" ht="12.75" hidden="1" customHeight="1" thickBot="1" x14ac:dyDescent="0.3">
      <c r="C160" s="21">
        <v>45201</v>
      </c>
      <c r="D160" s="22"/>
      <c r="E160" s="22"/>
      <c r="F160" s="23">
        <v>45382</v>
      </c>
      <c r="G160" s="23">
        <v>45473</v>
      </c>
      <c r="H160" s="24">
        <v>45657</v>
      </c>
      <c r="I160" s="14"/>
      <c r="J160" s="48"/>
      <c r="K160" s="48"/>
      <c r="L160" s="14"/>
    </row>
    <row r="161" ht="12.75" hidden="1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</sheetData>
  <sheetProtection password="CC6B" sheet="1" objects="1" scenarios="1" selectLockedCells="1" autoFilter="0"/>
  <dataValidations count="3">
    <dataValidation type="date" allowBlank="1" showInputMessage="1" showErrorMessage="1" error="Please put in a date." sqref="C5 F5 C7:C36">
      <formula1>39448</formula1>
      <formula2>72686</formula2>
    </dataValidation>
    <dataValidation type="list" allowBlank="1" showInputMessage="1" showErrorMessage="1" sqref="D7 D25:D36">
      <formula1>P</formula1>
    </dataValidation>
    <dataValidation type="list" allowBlank="1" showInputMessage="1" showErrorMessage="1" sqref="G5">
      <formula1>RPT_END</formula1>
    </dataValidation>
  </dataValidations>
  <pageMargins left="0.45" right="0" top="0.75" bottom="0.25" header="0.3" footer="0.3"/>
  <pageSetup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725DA223521E4F8FF3AAF8EF66E35D" ma:contentTypeVersion="11" ma:contentTypeDescription="Create a new document." ma:contentTypeScope="" ma:versionID="e976681ef8c202b58aed97db1ab00a1b">
  <xsd:schema xmlns:xsd="http://www.w3.org/2001/XMLSchema" xmlns:xs="http://www.w3.org/2001/XMLSchema" xmlns:p="http://schemas.microsoft.com/office/2006/metadata/properties" xmlns:ns2="b8c791ff-8839-41d3-a5c3-dadefa89be97" xmlns:ns3="2b8eca42-bbaa-4602-a2b4-1626cec75391" targetNamespace="http://schemas.microsoft.com/office/2006/metadata/properties" ma:root="true" ma:fieldsID="ba7658f9077d3ff87f888170b92b2961" ns2:_="" ns3:_="">
    <xsd:import namespace="b8c791ff-8839-41d3-a5c3-dadefa89be97"/>
    <xsd:import namespace="2b8eca42-bbaa-4602-a2b4-1626cec75391"/>
    <xsd:element name="properties">
      <xsd:complexType>
        <xsd:sequence>
          <xsd:element name="documentManagement">
            <xsd:complexType>
              <xsd:all>
                <xsd:element ref="ns2:Reviewed_x003f_" minOccurs="0"/>
                <xsd:element ref="ns2:Reviewed_x0020_By_x003f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PotentialExemption_x003f_" minOccurs="0"/>
                <xsd:element ref="ns2:SenttoFOIACoordinator_x003f_" minOccurs="0"/>
                <xsd:element ref="ns2:Not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791ff-8839-41d3-a5c3-dadefa89be97" elementFormDefault="qualified">
    <xsd:import namespace="http://schemas.microsoft.com/office/2006/documentManagement/types"/>
    <xsd:import namespace="http://schemas.microsoft.com/office/infopath/2007/PartnerControls"/>
    <xsd:element name="Reviewed_x003f_" ma:index="8" nillable="true" ma:displayName="Reviewed?" ma:default="No" ma:format="Dropdown" ma:internalName="Reviewed_x003f_">
      <xsd:simpleType>
        <xsd:restriction base="dms:Choice">
          <xsd:enumeration value="Yes"/>
          <xsd:enumeration value="In Progress"/>
          <xsd:enumeration value="No"/>
        </xsd:restriction>
      </xsd:simpleType>
    </xsd:element>
    <xsd:element name="Reviewed_x0020_By_x003f_" ma:index="9" nillable="true" ma:displayName="Reviewed By?" ma:list="UserInfo" ma:SharePointGroup="0" ma:internalName="Reviewed_x0020_By_x003f_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PotentialExemption_x003f_" ma:index="14" nillable="true" ma:displayName="Potential Exemption?" ma:format="Dropdown" ma:internalName="PotentialExemption_x003f_">
      <xsd:simpleType>
        <xsd:restriction base="dms:Choice">
          <xsd:enumeration value="Yes"/>
          <xsd:enumeration value="No"/>
        </xsd:restriction>
      </xsd:simpleType>
    </xsd:element>
    <xsd:element name="SenttoFOIACoordinator_x003f_" ma:index="15" nillable="true" ma:displayName="Sent to FOIA Coordinator?" ma:default="0" ma:format="Dropdown" ma:internalName="SenttoFOIACoordinator_x003f_">
      <xsd:simpleType>
        <xsd:restriction base="dms:Boolean"/>
      </xsd:simpleType>
    </xsd:element>
    <xsd:element name="Notes" ma:index="16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d_x0020_By_x003f_ xmlns="b8c791ff-8839-41d3-a5c3-dadefa89be97">
      <UserInfo>
        <DisplayName/>
        <AccountId xsi:nil="true"/>
        <AccountType/>
      </UserInfo>
    </Reviewed_x0020_By_x003f_>
    <Reviewed_x003f_ xmlns="b8c791ff-8839-41d3-a5c3-dadefa89be97">false</Reviewed_x003f_>
    <Notes xmlns="b8c791ff-8839-41d3-a5c3-dadefa89be97" xsi:nil="true"/>
    <SenttoFOIACoordinator_x003f_ xmlns="b8c791ff-8839-41d3-a5c3-dadefa89be97">false</SenttoFOIACoordinator_x003f_>
    <PotentialExemption_x003f_ xmlns="b8c791ff-8839-41d3-a5c3-dadefa89be97" xsi:nil="true"/>
  </documentManagement>
</p:properties>
</file>

<file path=customXml/itemProps1.xml><?xml version="1.0" encoding="utf-8"?>
<ds:datastoreItem xmlns:ds="http://schemas.openxmlformats.org/officeDocument/2006/customXml" ds:itemID="{3F0CF0F3-CEEB-46A8-8518-FF51D0FC47B7}"/>
</file>

<file path=customXml/itemProps2.xml><?xml version="1.0" encoding="utf-8"?>
<ds:datastoreItem xmlns:ds="http://schemas.openxmlformats.org/officeDocument/2006/customXml" ds:itemID="{005B8BC3-FD27-4C53-8FDD-EE9FDEB10FC5}"/>
</file>

<file path=customXml/itemProps3.xml><?xml version="1.0" encoding="utf-8"?>
<ds:datastoreItem xmlns:ds="http://schemas.openxmlformats.org/officeDocument/2006/customXml" ds:itemID="{1B565EDC-ABBE-4828-9DBE-FDC142928B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13</vt:i4>
      </vt:variant>
    </vt:vector>
  </HeadingPairs>
  <TitlesOfParts>
    <vt:vector size="18" baseType="lpstr">
      <vt:lpstr>Milestone Plan</vt:lpstr>
      <vt:lpstr>Example</vt:lpstr>
      <vt:lpstr>example1</vt:lpstr>
      <vt:lpstr>Sheet2</vt:lpstr>
      <vt:lpstr>Sheet3</vt:lpstr>
      <vt:lpstr>example1!DD</vt:lpstr>
      <vt:lpstr>DD</vt:lpstr>
      <vt:lpstr>example1!P</vt:lpstr>
      <vt:lpstr>P</vt:lpstr>
      <vt:lpstr>example1!PP</vt:lpstr>
      <vt:lpstr>PP</vt:lpstr>
      <vt:lpstr>example1!Print_Area</vt:lpstr>
      <vt:lpstr>'Milestone Plan'!Print_Area</vt:lpstr>
      <vt:lpstr>example1!Print_Titles</vt:lpstr>
      <vt:lpstr>'Milestone Plan'!Print_Titles</vt:lpstr>
      <vt:lpstr>example1!RPT</vt:lpstr>
      <vt:lpstr>RPT</vt:lpstr>
      <vt:lpstr>RPT_END</vt:lpstr>
    </vt:vector>
  </TitlesOfParts>
  <Company>USFWS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Tong, Ellen</dc:creator>
  <cp:lastModifiedBy>Lucy Ballard</cp:lastModifiedBy>
  <cp:lastPrinted>2013-04-23T16:29:23Z</cp:lastPrinted>
  <dcterms:created xsi:type="dcterms:W3CDTF">2013-01-30T15:09:05Z</dcterms:created>
  <dcterms:modified xsi:type="dcterms:W3CDTF">2017-04-25T00:02:26Z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0x010100AE725DA223521E4F8FF3AAF8EF66E35D</vt:lpwstr>
  </property>
  <property fmtid="{D5CDD505-2E9C-101B-9397-08002B2CF9AE}" pid="3" name="Order">
    <vt:r8>355200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</Properties>
</file>